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35" windowWidth="11355" windowHeight="7980" tabRatio="956" activeTab="0"/>
  </bookViews>
  <sheets>
    <sheet name="зачет по обкомам" sheetId="1" r:id="rId1"/>
    <sheet name="зачет по организациям" sheetId="2" r:id="rId2"/>
    <sheet name="лыжи-ком" sheetId="3" r:id="rId3"/>
    <sheet name="лыжи-личн" sheetId="4" r:id="rId4"/>
    <sheet name="дартс-ком" sheetId="5" r:id="rId5"/>
    <sheet name="дартс-ком-л" sheetId="6" r:id="rId6"/>
    <sheet name="дартс-личн" sheetId="7" r:id="rId7"/>
    <sheet name="биль-муж" sheetId="8" r:id="rId8"/>
    <sheet name="биль-смеш" sheetId="9" r:id="rId9"/>
    <sheet name="боулинг-ком" sheetId="10" r:id="rId10"/>
    <sheet name="боулинг-ком-лич" sheetId="11" r:id="rId11"/>
    <sheet name="боулинг-личн" sheetId="12" r:id="rId12"/>
    <sheet name="вол-распис" sheetId="13" state="hidden" r:id="rId13"/>
    <sheet name="Лист1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<sst xmlns="http://schemas.openxmlformats.org/spreadsheetml/2006/main" count="3554" uniqueCount="1057">
  <si>
    <t>Боулинг</t>
  </si>
  <si>
    <t>Бильярд</t>
  </si>
  <si>
    <t>Плавание</t>
  </si>
  <si>
    <t>Волейбол</t>
  </si>
  <si>
    <t>№</t>
  </si>
  <si>
    <t>пп</t>
  </si>
  <si>
    <t>Организации</t>
  </si>
  <si>
    <t>Виды спорта</t>
  </si>
  <si>
    <t>Лыжи</t>
  </si>
  <si>
    <t>Футбол</t>
  </si>
  <si>
    <t>Стрельба</t>
  </si>
  <si>
    <t>Н.теннис</t>
  </si>
  <si>
    <t>Семьи</t>
  </si>
  <si>
    <t>место</t>
  </si>
  <si>
    <t>очки</t>
  </si>
  <si>
    <t>Дата проведения</t>
  </si>
  <si>
    <t>Синара</t>
  </si>
  <si>
    <t>Екатеринбурггаз</t>
  </si>
  <si>
    <t>Первоур.НовоТрЗ-д</t>
  </si>
  <si>
    <t>Водоканал</t>
  </si>
  <si>
    <t>Госпиталь ВВ</t>
  </si>
  <si>
    <t>Уралмаш</t>
  </si>
  <si>
    <t>Лесмаш</t>
  </si>
  <si>
    <t>Завод № 9</t>
  </si>
  <si>
    <t>З-д им. Калинина</t>
  </si>
  <si>
    <t>ПневмоСтройМаш.</t>
  </si>
  <si>
    <t>Облкоммунэнерго</t>
  </si>
  <si>
    <t>Сумма</t>
  </si>
  <si>
    <t>очков</t>
  </si>
  <si>
    <t>Место</t>
  </si>
  <si>
    <t>Ур.ЭластоТехника</t>
  </si>
  <si>
    <t>РТРС-ф.Св.ОРТПЦ</t>
  </si>
  <si>
    <t>ВСМПО, В.Салда</t>
  </si>
  <si>
    <t>Динур</t>
  </si>
  <si>
    <t>СТЗ, Полевской</t>
  </si>
  <si>
    <t>Сухоложскцемент</t>
  </si>
  <si>
    <t>Стройдормаш</t>
  </si>
  <si>
    <t>к-во</t>
  </si>
  <si>
    <t>видов</t>
  </si>
  <si>
    <t>СЗТрансф.Тока</t>
  </si>
  <si>
    <t>ТАБЛИЦА</t>
  </si>
  <si>
    <t>№ п/п</t>
  </si>
  <si>
    <t>Общий зачёт</t>
  </si>
  <si>
    <t xml:space="preserve">Место </t>
  </si>
  <si>
    <t xml:space="preserve">Очки </t>
  </si>
  <si>
    <t xml:space="preserve">Очки   </t>
  </si>
  <si>
    <t>Очки</t>
  </si>
  <si>
    <t xml:space="preserve">Очки  </t>
  </si>
  <si>
    <t>Сумма очков</t>
  </si>
  <si>
    <t>Строители</t>
  </si>
  <si>
    <t>Машиностроители</t>
  </si>
  <si>
    <t>Здравоохранение</t>
  </si>
  <si>
    <t>Культура</t>
  </si>
  <si>
    <t>Лесные отрасли</t>
  </si>
  <si>
    <t>Связь</t>
  </si>
  <si>
    <t xml:space="preserve">Химические отрасли </t>
  </si>
  <si>
    <t>Металлурги</t>
  </si>
  <si>
    <t>ОАО "СУМЗ"</t>
  </si>
  <si>
    <t>НПП "Старт"</t>
  </si>
  <si>
    <t>СвердНИИхиммаш</t>
  </si>
  <si>
    <t>Уралтрансмаш</t>
  </si>
  <si>
    <t>СвердловЭнерго</t>
  </si>
  <si>
    <t>Оперный театр</t>
  </si>
  <si>
    <t>Берез.Мех.завод</t>
  </si>
  <si>
    <t>Начисление очков:</t>
  </si>
  <si>
    <t>Название организации, предприятия</t>
  </si>
  <si>
    <t>Зачет по обкомам</t>
  </si>
  <si>
    <t>Обком ЖКХ</t>
  </si>
  <si>
    <t>Электропрофсоюзы</t>
  </si>
  <si>
    <t>обкомы</t>
  </si>
  <si>
    <t>ЖКХ</t>
  </si>
  <si>
    <t>Авиапром</t>
  </si>
  <si>
    <t>УАЗ СУАЛ, К-Ур.</t>
  </si>
  <si>
    <t>Оборонщики</t>
  </si>
  <si>
    <t>Лесники</t>
  </si>
  <si>
    <t>Химики</t>
  </si>
  <si>
    <t>Атомщики</t>
  </si>
  <si>
    <t>Радиочастотный центр</t>
  </si>
  <si>
    <t>результаты уч-ков</t>
  </si>
  <si>
    <t>сумма</t>
  </si>
  <si>
    <t>дорож</t>
  </si>
  <si>
    <t>муж</t>
  </si>
  <si>
    <t>жен</t>
  </si>
  <si>
    <t>1</t>
  </si>
  <si>
    <t>Синара-Металлурги</t>
  </si>
  <si>
    <t>16</t>
  </si>
  <si>
    <t>2</t>
  </si>
  <si>
    <t>3</t>
  </si>
  <si>
    <t>11</t>
  </si>
  <si>
    <t>4</t>
  </si>
  <si>
    <t>5</t>
  </si>
  <si>
    <t>15</t>
  </si>
  <si>
    <t>6</t>
  </si>
  <si>
    <t>ПНТЗ-Металлурги</t>
  </si>
  <si>
    <t>12</t>
  </si>
  <si>
    <t>7</t>
  </si>
  <si>
    <t>8</t>
  </si>
  <si>
    <t>9</t>
  </si>
  <si>
    <t>Уралмаш-Машиностроители</t>
  </si>
  <si>
    <t>10</t>
  </si>
  <si>
    <t>13</t>
  </si>
  <si>
    <t>14</t>
  </si>
  <si>
    <t>Главный судья</t>
  </si>
  <si>
    <t>В.А. Кильченко</t>
  </si>
  <si>
    <t>БОУЛИНГ</t>
  </si>
  <si>
    <t>Спартакиада трудящихся Свердловской области</t>
  </si>
  <si>
    <t>дор</t>
  </si>
  <si>
    <t>Командные результаты</t>
  </si>
  <si>
    <t>Фамилия, имя</t>
  </si>
  <si>
    <t>Денисова Алиса</t>
  </si>
  <si>
    <t>Леонтьев Юрий</t>
  </si>
  <si>
    <t>Варварин Олег</t>
  </si>
  <si>
    <t>Богданов Дмитрий</t>
  </si>
  <si>
    <t>Мозырева Мария</t>
  </si>
  <si>
    <t>Измоденова Галина</t>
  </si>
  <si>
    <t>Алимова Наталья</t>
  </si>
  <si>
    <t>Черных Вячеслав</t>
  </si>
  <si>
    <t>Новикова Мария</t>
  </si>
  <si>
    <t>Копылова Юлия</t>
  </si>
  <si>
    <t>Ярулин Евгений</t>
  </si>
  <si>
    <t>Сажаев Максим</t>
  </si>
  <si>
    <t>Гоглачева Наталья</t>
  </si>
  <si>
    <t>Николаева Татьяна</t>
  </si>
  <si>
    <t>Проколова Юлия</t>
  </si>
  <si>
    <t>Личные результаты</t>
  </si>
  <si>
    <t>Организация</t>
  </si>
  <si>
    <t>очки по играм</t>
  </si>
  <si>
    <t>Мужчины</t>
  </si>
  <si>
    <t>балл</t>
  </si>
  <si>
    <t>Женщины</t>
  </si>
  <si>
    <t>Госпиталь</t>
  </si>
  <si>
    <t>2:1</t>
  </si>
  <si>
    <t>2:0</t>
  </si>
  <si>
    <t>1:2</t>
  </si>
  <si>
    <t>0:2</t>
  </si>
  <si>
    <t>УКБТМ</t>
  </si>
  <si>
    <t>Место и очки</t>
  </si>
  <si>
    <t>Линде Уралтехгаз</t>
  </si>
  <si>
    <t>Ураласбест-АГОК</t>
  </si>
  <si>
    <t>И.Ц.Энергетики Урала</t>
  </si>
  <si>
    <t>Кол-во уч-ков:</t>
  </si>
  <si>
    <t>Зачёт по организациям, предприятиям</t>
  </si>
  <si>
    <t>Энергосбыт</t>
  </si>
  <si>
    <t>Пластик</t>
  </si>
  <si>
    <t>Калининец</t>
  </si>
  <si>
    <t>К-Ур.СтальКонстр.</t>
  </si>
  <si>
    <t>Туринский ЦБЗ</t>
  </si>
  <si>
    <t>ОРТПЦ</t>
  </si>
  <si>
    <t>ВСМПО В.Салда</t>
  </si>
  <si>
    <t>1/2ф</t>
  </si>
  <si>
    <t>1/4ф</t>
  </si>
  <si>
    <t>Туринский Цел-БумЗ-д</t>
  </si>
  <si>
    <t>КаменскСтальКонстр.</t>
  </si>
  <si>
    <t>РАСПИСАНИЕ ИГР</t>
  </si>
  <si>
    <t>6-ка</t>
  </si>
  <si>
    <t>Время</t>
  </si>
  <si>
    <t>Пл-ка</t>
  </si>
  <si>
    <t>Команда 1</t>
  </si>
  <si>
    <t>Команда 2</t>
  </si>
  <si>
    <t>Стадия</t>
  </si>
  <si>
    <t>Счет</t>
  </si>
  <si>
    <t xml:space="preserve"> группа А</t>
  </si>
  <si>
    <t>11.00</t>
  </si>
  <si>
    <t>гр.Б</t>
  </si>
  <si>
    <t>гр.А</t>
  </si>
  <si>
    <t>гр.Г</t>
  </si>
  <si>
    <t>11.30</t>
  </si>
  <si>
    <t xml:space="preserve"> группа Б</t>
  </si>
  <si>
    <t>гр.Д</t>
  </si>
  <si>
    <t>12.00</t>
  </si>
  <si>
    <t>гр.В</t>
  </si>
  <si>
    <t xml:space="preserve"> группа В</t>
  </si>
  <si>
    <t>12.30</t>
  </si>
  <si>
    <t>13.00</t>
  </si>
  <si>
    <t xml:space="preserve"> группа Г</t>
  </si>
  <si>
    <t>13.30</t>
  </si>
  <si>
    <t xml:space="preserve"> группа Д</t>
  </si>
  <si>
    <t>14.00</t>
  </si>
  <si>
    <t>15.00</t>
  </si>
  <si>
    <t>7-10м</t>
  </si>
  <si>
    <t>15.15</t>
  </si>
  <si>
    <t>15.30</t>
  </si>
  <si>
    <t>за 5-6м</t>
  </si>
  <si>
    <t>16.00</t>
  </si>
  <si>
    <t>за 1м</t>
  </si>
  <si>
    <t>за 3м</t>
  </si>
  <si>
    <t>за 7-8м</t>
  </si>
  <si>
    <t>16.15</t>
  </si>
  <si>
    <t>за 9-10м</t>
  </si>
  <si>
    <t>Белояр.ф-ка АК изд.</t>
  </si>
  <si>
    <t>2015г</t>
  </si>
  <si>
    <t>Рефтинская ГРЭС</t>
  </si>
  <si>
    <t>РЕЗУЛЬТАТЫ  ПО  БОУЛИНГУ</t>
  </si>
  <si>
    <t>Бараковский Дмитрий</t>
  </si>
  <si>
    <t>МУП "Водоканал", Екатеринбург-ЖКХ</t>
  </si>
  <si>
    <t>Свердловэнерго-Электропрофсоюз</t>
  </si>
  <si>
    <t>Печёрин Алексей</t>
  </si>
  <si>
    <t>ВСМПО В.Салда-Авиапром</t>
  </si>
  <si>
    <t>Ковалев Вячеслав</t>
  </si>
  <si>
    <t>Алешин Денис</t>
  </si>
  <si>
    <t>Ковалева Ольга</t>
  </si>
  <si>
    <t>Муравьева Анастасия</t>
  </si>
  <si>
    <t>СвердНИИхиммаш-Атомная пром-сть</t>
  </si>
  <si>
    <t>Грачева Лидия</t>
  </si>
  <si>
    <t>Радиочастотный центр-Обком связи</t>
  </si>
  <si>
    <t>Григорьев Михаил</t>
  </si>
  <si>
    <t>Тищенко Антон</t>
  </si>
  <si>
    <t>Артеева Ирина</t>
  </si>
  <si>
    <t>Облкоммунэнерго-Электропрофсоюз</t>
  </si>
  <si>
    <t>Устинов Андрей</t>
  </si>
  <si>
    <t>Устинова Светлана</t>
  </si>
  <si>
    <t>средн.</t>
  </si>
  <si>
    <t>Примечание. В случае равной суммы очков преимущество - по лучшей (из двух) игр.</t>
  </si>
  <si>
    <t>20</t>
  </si>
  <si>
    <t>24</t>
  </si>
  <si>
    <t>21</t>
  </si>
  <si>
    <t>17</t>
  </si>
  <si>
    <t>22</t>
  </si>
  <si>
    <t>18</t>
  </si>
  <si>
    <t>23</t>
  </si>
  <si>
    <t>19</t>
  </si>
  <si>
    <t>Деньгин Дмитрий</t>
  </si>
  <si>
    <t>Крылов Станислав</t>
  </si>
  <si>
    <t>Кузнецов Владимир</t>
  </si>
  <si>
    <t>Чудаева Оксана</t>
  </si>
  <si>
    <t>УБАвиаОхраныЛесов</t>
  </si>
  <si>
    <t>Невьянский Цементник</t>
  </si>
  <si>
    <t>Уралхимпласт</t>
  </si>
  <si>
    <t>Литейный КУЛЗ</t>
  </si>
  <si>
    <t>ОАО "Ростелеком"</t>
  </si>
  <si>
    <t>XX комплексной спартакиады трудящихся Свердловской области в 2016 году</t>
  </si>
  <si>
    <t>2016г</t>
  </si>
  <si>
    <t>ЭнергосбыТ Плюс</t>
  </si>
  <si>
    <t>СОКБ № 1</t>
  </si>
  <si>
    <t>Управление Ветеринарии</t>
  </si>
  <si>
    <r>
      <t xml:space="preserve">НАО "Свеза". </t>
    </r>
    <r>
      <rPr>
        <sz val="9"/>
        <color indexed="18"/>
        <rFont val="Arial Narrow"/>
        <family val="2"/>
      </rPr>
      <t>В.Синячиха</t>
    </r>
  </si>
  <si>
    <t>В-Пышминская ЦГБ</t>
  </si>
  <si>
    <t>Сельское хоз-во</t>
  </si>
  <si>
    <t>Сельское хозяйство</t>
  </si>
  <si>
    <t>Госучреждения</t>
  </si>
  <si>
    <t>УФПС (почтовики)</t>
  </si>
  <si>
    <t>НПО Автоматики</t>
  </si>
  <si>
    <t>В случае одинаковой суммы очков учитываются: наибольшее количество участий, далее - наличие первых, вторых, третьих мест.</t>
  </si>
  <si>
    <t>1 место - 20, 2-е - 18, 3-е - 16, 4-е - 14, 5-е - 13, 6-е - 12, 7-е - 11, 8-е - 10, 9-е - 9, 10-е - 8, 11-е - 7, 12-е - 6, 13-е - 5, 14-е - 4, 15-е - 3, 16-е - 2, 17-е и последующие - 1.</t>
  </si>
  <si>
    <t>16.01.2016 г.</t>
  </si>
  <si>
    <t>1-й поток</t>
  </si>
  <si>
    <t>2/7,8</t>
  </si>
  <si>
    <t>Словцова Екатерина</t>
  </si>
  <si>
    <t>Сухоложскцемент-Строители</t>
  </si>
  <si>
    <t>Чесноков Александр</t>
  </si>
  <si>
    <t>Булдакова Елена</t>
  </si>
  <si>
    <t>Бойко Анатолий</t>
  </si>
  <si>
    <t>Потапова Анна</t>
  </si>
  <si>
    <t>Зайков Александр</t>
  </si>
  <si>
    <t>Паньшина Любовь</t>
  </si>
  <si>
    <t>Югрина Виктория</t>
  </si>
  <si>
    <t>ЭнергосбыТ Плюс-Электропрофсоюз</t>
  </si>
  <si>
    <t>Бабинов Дмитрий</t>
  </si>
  <si>
    <t>Никитин Андрей</t>
  </si>
  <si>
    <t>Максилова Ольга</t>
  </si>
  <si>
    <t>Богачева Светлана</t>
  </si>
  <si>
    <t>ПАО "Екатеринбурггаз"-ЖКХ</t>
  </si>
  <si>
    <t>Бурбах Алексей</t>
  </si>
  <si>
    <t>Чуракова Мария</t>
  </si>
  <si>
    <t>Калугин Виктор</t>
  </si>
  <si>
    <t>Теплякова Татьяна</t>
  </si>
  <si>
    <t>ПАО "МЗИК"-Авиапром</t>
  </si>
  <si>
    <t>Дунаев Андрей</t>
  </si>
  <si>
    <t>Калугин Андрей</t>
  </si>
  <si>
    <t>Дунаева Ксения</t>
  </si>
  <si>
    <t>Подобед Анастасия</t>
  </si>
  <si>
    <t>НПП "Старт"-Авиапром</t>
  </si>
  <si>
    <t>Перескоков Александр</t>
  </si>
  <si>
    <t>Плещеев Илья</t>
  </si>
  <si>
    <t>Гожа Юлия</t>
  </si>
  <si>
    <t>АО "КУЛЗ"-Авиапром</t>
  </si>
  <si>
    <t>Кривцов Владислав</t>
  </si>
  <si>
    <t>Жданов Евгений</t>
  </si>
  <si>
    <t>Сафичук Галина</t>
  </si>
  <si>
    <t>Семисорова Екатерина</t>
  </si>
  <si>
    <t>Упр.Ветеринарии-Сельское хозяйство</t>
  </si>
  <si>
    <t>Перевышин Алексей</t>
  </si>
  <si>
    <t>Сбитнев Егор</t>
  </si>
  <si>
    <t>Грицфельд Анастасия</t>
  </si>
  <si>
    <t>Ваулина Екатерина</t>
  </si>
  <si>
    <t>ВерхнеПышминская ЦГБ-Здравоохранение</t>
  </si>
  <si>
    <t>Латыпов Евгений</t>
  </si>
  <si>
    <t>Гусев Антон</t>
  </si>
  <si>
    <t>Изгарова Светлана</t>
  </si>
  <si>
    <t>Васильева Светлана</t>
  </si>
  <si>
    <t>Психиатрич.больница-Здравоохранение</t>
  </si>
  <si>
    <t>Малахов Павел</t>
  </si>
  <si>
    <t>Бебенин Александр</t>
  </si>
  <si>
    <t>Коковина Мария</t>
  </si>
  <si>
    <t>Борзых Ирина</t>
  </si>
  <si>
    <t>НПО автоматики-Профобщемаш РФ</t>
  </si>
  <si>
    <t>Ахтямов Владислав</t>
  </si>
  <si>
    <t>Неслов Сергей</t>
  </si>
  <si>
    <t>Решина Дарья</t>
  </si>
  <si>
    <t>Шаркунова Ирина</t>
  </si>
  <si>
    <t>2-й поток</t>
  </si>
  <si>
    <t>Михайлов Юрий</t>
  </si>
  <si>
    <t>Нарайкина Анжелика</t>
  </si>
  <si>
    <t>2,4</t>
  </si>
  <si>
    <t>Саитов Марат</t>
  </si>
  <si>
    <t>Чебыкина Анастасия</t>
  </si>
  <si>
    <t>5,6</t>
  </si>
  <si>
    <t>Ростелеком-Обком связи</t>
  </si>
  <si>
    <t>Зырянов Максим</t>
  </si>
  <si>
    <t>Лубникова Марина</t>
  </si>
  <si>
    <t>Петручук Наталия</t>
  </si>
  <si>
    <t>Ладыгин Фёдор</t>
  </si>
  <si>
    <t>Политов Андрей</t>
  </si>
  <si>
    <t>Огнева Ольга</t>
  </si>
  <si>
    <t>9,10</t>
  </si>
  <si>
    <t>УФПС-Обком связи</t>
  </si>
  <si>
    <t>Мессинг Роман</t>
  </si>
  <si>
    <t>Гутпельц Александр</t>
  </si>
  <si>
    <t>Чернышева Лидия</t>
  </si>
  <si>
    <t>Алтунина Анастасия</t>
  </si>
  <si>
    <t>11,12</t>
  </si>
  <si>
    <t>Обком профсоюза госучреждений</t>
  </si>
  <si>
    <t>Бердюгин Антон</t>
  </si>
  <si>
    <t>Романчук Сергей</t>
  </si>
  <si>
    <t>Белова Анна</t>
  </si>
  <si>
    <t>Мельникова Мария</t>
  </si>
  <si>
    <t>СОКБ № 1-Здравоохранение</t>
  </si>
  <si>
    <t>Кобернюк Александр</t>
  </si>
  <si>
    <t>Гусев Денис</t>
  </si>
  <si>
    <t>Могнусская Виктория</t>
  </si>
  <si>
    <t>Гудылева Анна</t>
  </si>
  <si>
    <t>15,16</t>
  </si>
  <si>
    <t>Лесмаш-Лесники</t>
  </si>
  <si>
    <t>Боулинг "Луна-2000"</t>
  </si>
  <si>
    <t>16.01.2015 г.</t>
  </si>
  <si>
    <r>
      <rPr>
        <b/>
        <sz val="12"/>
        <color indexed="18"/>
        <rFont val="Times New Roman"/>
        <family val="1"/>
      </rPr>
      <t>ВСМПО В.Салда-</t>
    </r>
    <r>
      <rPr>
        <b/>
        <sz val="12"/>
        <rFont val="Times New Roman"/>
        <family val="1"/>
      </rPr>
      <t>Авиапром</t>
    </r>
  </si>
  <si>
    <t>7,8</t>
  </si>
  <si>
    <r>
      <rPr>
        <b/>
        <sz val="12"/>
        <color indexed="18"/>
        <rFont val="Times New Roman"/>
        <family val="1"/>
      </rPr>
      <t>ПАО "МЗИК"-</t>
    </r>
    <r>
      <rPr>
        <b/>
        <sz val="12"/>
        <rFont val="Times New Roman"/>
        <family val="1"/>
      </rPr>
      <t>Авиапром</t>
    </r>
  </si>
  <si>
    <r>
      <t>Синара-</t>
    </r>
    <r>
      <rPr>
        <b/>
        <sz val="12"/>
        <rFont val="Times New Roman"/>
        <family val="1"/>
      </rPr>
      <t>Металлурги</t>
    </r>
  </si>
  <si>
    <r>
      <t>МУП "Водоканал", Екатеринбург</t>
    </r>
    <r>
      <rPr>
        <b/>
        <sz val="12"/>
        <rFont val="Times New Roman"/>
        <family val="1"/>
      </rPr>
      <t>-ЖКХ</t>
    </r>
  </si>
  <si>
    <t>2п/3</t>
  </si>
  <si>
    <r>
      <rPr>
        <b/>
        <sz val="12"/>
        <color indexed="18"/>
        <rFont val="Times New Roman"/>
        <family val="1"/>
      </rPr>
      <t>Сухоложскцемент-</t>
    </r>
    <r>
      <rPr>
        <b/>
        <sz val="12"/>
        <rFont val="Times New Roman"/>
        <family val="1"/>
      </rPr>
      <t>Строители</t>
    </r>
  </si>
  <si>
    <r>
      <t>ПАО "Екатеринбурггаз"-</t>
    </r>
    <r>
      <rPr>
        <b/>
        <sz val="12"/>
        <rFont val="Times New Roman"/>
        <family val="1"/>
      </rPr>
      <t>ЖКХ</t>
    </r>
  </si>
  <si>
    <r>
      <rPr>
        <b/>
        <sz val="12"/>
        <color indexed="18"/>
        <rFont val="Times New Roman"/>
        <family val="1"/>
      </rPr>
      <t>Свердловэнерго-</t>
    </r>
    <r>
      <rPr>
        <b/>
        <sz val="12"/>
        <rFont val="Times New Roman"/>
        <family val="1"/>
      </rPr>
      <t>Электропрофсоюз</t>
    </r>
  </si>
  <si>
    <r>
      <t>Радиочастотный центр-</t>
    </r>
    <r>
      <rPr>
        <b/>
        <sz val="12"/>
        <rFont val="Times New Roman"/>
        <family val="1"/>
      </rPr>
      <t>Обком связи</t>
    </r>
  </si>
  <si>
    <r>
      <rPr>
        <b/>
        <sz val="12"/>
        <color indexed="18"/>
        <rFont val="Times New Roman"/>
        <family val="1"/>
      </rPr>
      <t>Ростелеком-</t>
    </r>
    <r>
      <rPr>
        <b/>
        <sz val="12"/>
        <rFont val="Times New Roman"/>
        <family val="1"/>
      </rPr>
      <t>Обком связи</t>
    </r>
  </si>
  <si>
    <r>
      <t>Уралмаш-</t>
    </r>
    <r>
      <rPr>
        <b/>
        <sz val="12"/>
        <rFont val="Times New Roman"/>
        <family val="1"/>
      </rPr>
      <t>Машиностроители</t>
    </r>
  </si>
  <si>
    <r>
      <rPr>
        <b/>
        <sz val="12"/>
        <color indexed="18"/>
        <rFont val="Times New Roman"/>
        <family val="1"/>
      </rPr>
      <t>СОКБ № 1</t>
    </r>
    <r>
      <rPr>
        <b/>
        <sz val="12"/>
        <rFont val="Times New Roman"/>
        <family val="1"/>
      </rPr>
      <t>-Здравоохранение</t>
    </r>
  </si>
  <si>
    <t>2п/13</t>
  </si>
  <si>
    <r>
      <rPr>
        <b/>
        <sz val="12"/>
        <color indexed="18"/>
        <rFont val="Times New Roman"/>
        <family val="1"/>
      </rPr>
      <t>Психиатрич.больница-</t>
    </r>
    <r>
      <rPr>
        <b/>
        <sz val="12"/>
        <rFont val="Times New Roman"/>
        <family val="1"/>
      </rPr>
      <t>Здравоохранение</t>
    </r>
  </si>
  <si>
    <r>
      <rPr>
        <b/>
        <sz val="12"/>
        <color indexed="18"/>
        <rFont val="Times New Roman"/>
        <family val="1"/>
      </rPr>
      <t>НПП "Старт"-</t>
    </r>
    <r>
      <rPr>
        <b/>
        <sz val="12"/>
        <rFont val="Times New Roman"/>
        <family val="1"/>
      </rPr>
      <t>Авиапром</t>
    </r>
  </si>
  <si>
    <r>
      <t>ПНТЗ-</t>
    </r>
    <r>
      <rPr>
        <b/>
        <sz val="12"/>
        <rFont val="Times New Roman"/>
        <family val="1"/>
      </rPr>
      <t>Металлурги</t>
    </r>
  </si>
  <si>
    <r>
      <rPr>
        <b/>
        <sz val="12"/>
        <color indexed="18"/>
        <rFont val="Times New Roman"/>
        <family val="1"/>
      </rPr>
      <t>ЭнергосбыТ Плюс-</t>
    </r>
    <r>
      <rPr>
        <b/>
        <sz val="12"/>
        <rFont val="Times New Roman"/>
        <family val="1"/>
      </rPr>
      <t>Электропрофсоюз</t>
    </r>
  </si>
  <si>
    <r>
      <rPr>
        <b/>
        <sz val="12"/>
        <color indexed="18"/>
        <rFont val="Times New Roman"/>
        <family val="1"/>
      </rPr>
      <t>Упр.Ветеринарии-</t>
    </r>
    <r>
      <rPr>
        <b/>
        <sz val="12"/>
        <rFont val="Times New Roman"/>
        <family val="1"/>
      </rPr>
      <t>Сельское хозяйство</t>
    </r>
  </si>
  <si>
    <r>
      <t>СвердНИИхиммаш-</t>
    </r>
    <r>
      <rPr>
        <b/>
        <sz val="12"/>
        <rFont val="Times New Roman"/>
        <family val="1"/>
      </rPr>
      <t>Атомная пром-сть</t>
    </r>
  </si>
  <si>
    <t>2п/14</t>
  </si>
  <si>
    <r>
      <rPr>
        <b/>
        <sz val="12"/>
        <color indexed="18"/>
        <rFont val="Times New Roman"/>
        <family val="1"/>
      </rPr>
      <t>Лесмаш-</t>
    </r>
    <r>
      <rPr>
        <b/>
        <sz val="12"/>
        <rFont val="Times New Roman"/>
        <family val="1"/>
      </rPr>
      <t>Лесники</t>
    </r>
  </si>
  <si>
    <r>
      <t>Облкоммунэнерго-</t>
    </r>
    <r>
      <rPr>
        <b/>
        <sz val="12"/>
        <rFont val="Times New Roman"/>
        <family val="1"/>
      </rPr>
      <t>Электропрофсоюз</t>
    </r>
  </si>
  <si>
    <r>
      <rPr>
        <b/>
        <sz val="12"/>
        <color indexed="18"/>
        <rFont val="Times New Roman"/>
        <family val="1"/>
      </rPr>
      <t>ВерхнеПышминская ЦГБ-</t>
    </r>
    <r>
      <rPr>
        <b/>
        <sz val="12"/>
        <rFont val="Times New Roman"/>
        <family val="1"/>
      </rPr>
      <t>Здравоохранение</t>
    </r>
  </si>
  <si>
    <r>
      <rPr>
        <b/>
        <sz val="12"/>
        <color indexed="18"/>
        <rFont val="Times New Roman"/>
        <family val="1"/>
      </rPr>
      <t>УФПС-</t>
    </r>
    <r>
      <rPr>
        <b/>
        <sz val="12"/>
        <rFont val="Times New Roman"/>
        <family val="1"/>
      </rPr>
      <t>Обком связи</t>
    </r>
  </si>
  <si>
    <r>
      <rPr>
        <b/>
        <sz val="12"/>
        <color indexed="18"/>
        <rFont val="Times New Roman"/>
        <family val="1"/>
      </rPr>
      <t>АО "КУЛЗ"-</t>
    </r>
    <r>
      <rPr>
        <b/>
        <sz val="12"/>
        <rFont val="Times New Roman"/>
        <family val="1"/>
      </rPr>
      <t>Авиапром</t>
    </r>
  </si>
  <si>
    <r>
      <rPr>
        <b/>
        <sz val="12"/>
        <color indexed="18"/>
        <rFont val="Times New Roman"/>
        <family val="1"/>
      </rPr>
      <t>НПО автоматики-</t>
    </r>
    <r>
      <rPr>
        <b/>
        <sz val="12"/>
        <rFont val="Times New Roman"/>
        <family val="1"/>
      </rPr>
      <t>Профобщемаш РФ</t>
    </r>
  </si>
  <si>
    <t>Примечание. В столбце № дорожки литерой 2п обозначены команды 2-го потока, либо в этом потоке у команды - две дорожки.</t>
  </si>
  <si>
    <t>1 место - 16, 2-е - 14, 3-е - 12, 4-е - 10, 5-е - 9, 6-е - 8, 7-е - 7, 8-е - 6, 9-е - 5, 10-е - 4, 11-е - 3, 12-е - 2, 13-е и последующие - 1.</t>
  </si>
  <si>
    <t>48+48</t>
  </si>
  <si>
    <t>Атомная промышл.</t>
  </si>
  <si>
    <t>Авиационная промышл.</t>
  </si>
  <si>
    <t>Оборонная промышл.</t>
  </si>
  <si>
    <t>ПрофОбщеМаш.РФ</t>
  </si>
  <si>
    <t>2016 г.</t>
  </si>
  <si>
    <t>Команда - Обком профсоюза</t>
  </si>
  <si>
    <t>в зачет XX Спартакиады трудящихся Свердловской области</t>
  </si>
  <si>
    <t>СОКПБ</t>
  </si>
  <si>
    <r>
      <t xml:space="preserve">Результаты матчей по </t>
    </r>
    <r>
      <rPr>
        <b/>
        <sz val="10"/>
        <color indexed="60"/>
        <rFont val="Arial Cyr"/>
        <family val="0"/>
      </rPr>
      <t>БИЛЬЯРДУ</t>
    </r>
  </si>
  <si>
    <t>06.02.2016 г.</t>
  </si>
  <si>
    <t>МУЖСКИЕ ПАРЫ</t>
  </si>
  <si>
    <t>в зачет Спартакиады трудящихся в 2016 году</t>
  </si>
  <si>
    <t>МЗИК</t>
  </si>
  <si>
    <t>Обк.госучр-Екатеринбург</t>
  </si>
  <si>
    <t>8:1, 8:5</t>
  </si>
  <si>
    <t>НИИхиммаш</t>
  </si>
  <si>
    <t>СОКБ №1</t>
  </si>
  <si>
    <t>8:4, 8:7</t>
  </si>
  <si>
    <t>8:2, 8:6</t>
  </si>
  <si>
    <t>8:6, 8:5</t>
  </si>
  <si>
    <t>4:8, 8:7, 8:7</t>
  </si>
  <si>
    <t>Ростелеком</t>
  </si>
  <si>
    <t>Энергосбыт Плюс</t>
  </si>
  <si>
    <t>8:1, 3:8, 8:3</t>
  </si>
  <si>
    <t>7:8, 8:2, 8:6</t>
  </si>
  <si>
    <t>8:2, 8:5</t>
  </si>
  <si>
    <t>Обк.госучр-Невьянск</t>
  </si>
  <si>
    <t>ВСМПО</t>
  </si>
  <si>
    <t>8:7, 1:8, 8:7</t>
  </si>
  <si>
    <t>8:0, 8:3</t>
  </si>
  <si>
    <t>40</t>
  </si>
  <si>
    <t>СУГРЭС</t>
  </si>
  <si>
    <t>НСММЗ</t>
  </si>
  <si>
    <t>8:0, 6:8, 8:3</t>
  </si>
  <si>
    <t>1м</t>
  </si>
  <si>
    <t>8:7, 8:1</t>
  </si>
  <si>
    <t>Уралэластотехника</t>
  </si>
  <si>
    <t>8:4, 8:4</t>
  </si>
  <si>
    <t>Обк.госучр-Полевской</t>
  </si>
  <si>
    <t>8:3, 8:4</t>
  </si>
  <si>
    <t>ПНТЗ</t>
  </si>
  <si>
    <t>2м</t>
  </si>
  <si>
    <t>8:2, 8:1</t>
  </si>
  <si>
    <t>8:3, 6:8, 8:0</t>
  </si>
  <si>
    <t>8:7, 8:5</t>
  </si>
  <si>
    <t>Упр.Ветеринарии</t>
  </si>
  <si>
    <t>8:1, 8:0</t>
  </si>
  <si>
    <t>-19</t>
  </si>
  <si>
    <t>39</t>
  </si>
  <si>
    <t>38</t>
  </si>
  <si>
    <t>8:2, 8:4</t>
  </si>
  <si>
    <t>-38</t>
  </si>
  <si>
    <t>3м</t>
  </si>
  <si>
    <t>За выход в основной финал</t>
  </si>
  <si>
    <t>-1</t>
  </si>
  <si>
    <t>26</t>
  </si>
  <si>
    <t>-10</t>
  </si>
  <si>
    <t>-17</t>
  </si>
  <si>
    <t>5:8, 8:6, 8:7</t>
  </si>
  <si>
    <t>30</t>
  </si>
  <si>
    <t>36</t>
  </si>
  <si>
    <t>Х</t>
  </si>
  <si>
    <t>-15</t>
  </si>
  <si>
    <t>8:3, 8:3</t>
  </si>
  <si>
    <t>34</t>
  </si>
  <si>
    <t>-9</t>
  </si>
  <si>
    <t>8:3, 8:2</t>
  </si>
  <si>
    <t>-6</t>
  </si>
  <si>
    <t>27</t>
  </si>
  <si>
    <t>8:1, 8:3</t>
  </si>
  <si>
    <t>8:0, 8:7</t>
  </si>
  <si>
    <t>31</t>
  </si>
  <si>
    <t>8:3, 8:0</t>
  </si>
  <si>
    <t>-16</t>
  </si>
  <si>
    <t>за 1-3 места</t>
  </si>
  <si>
    <t>-7</t>
  </si>
  <si>
    <t>-13</t>
  </si>
  <si>
    <t>3:8, 8:5, 8:7</t>
  </si>
  <si>
    <t>32</t>
  </si>
  <si>
    <t>8:6, 8:4</t>
  </si>
  <si>
    <t>28</t>
  </si>
  <si>
    <t>8:0, 8:1</t>
  </si>
  <si>
    <t>35</t>
  </si>
  <si>
    <t>-12</t>
  </si>
  <si>
    <t>-4</t>
  </si>
  <si>
    <t>-14</t>
  </si>
  <si>
    <t>8:5, 8:6</t>
  </si>
  <si>
    <t>37</t>
  </si>
  <si>
    <t>33</t>
  </si>
  <si>
    <t>4:8, 8:5, 8:3</t>
  </si>
  <si>
    <t>-18</t>
  </si>
  <si>
    <t>8:5, 8:3</t>
  </si>
  <si>
    <t>29</t>
  </si>
  <si>
    <t>8:5, 4:8, 8:7</t>
  </si>
  <si>
    <t>-11</t>
  </si>
  <si>
    <t>4м</t>
  </si>
  <si>
    <t>25</t>
  </si>
  <si>
    <t>3-2</t>
  </si>
  <si>
    <t>6/4   67-50= +17</t>
  </si>
  <si>
    <t>5м</t>
  </si>
  <si>
    <t>17-22м</t>
  </si>
  <si>
    <t>6-11м</t>
  </si>
  <si>
    <t xml:space="preserve">1/4 </t>
  </si>
  <si>
    <t>21-38= -17</t>
  </si>
  <si>
    <t>16м</t>
  </si>
  <si>
    <t>2-2</t>
  </si>
  <si>
    <t>5/4   59-43= +16</t>
  </si>
  <si>
    <t>6м</t>
  </si>
  <si>
    <t>1/4</t>
  </si>
  <si>
    <t>19-39= -20</t>
  </si>
  <si>
    <t>17м</t>
  </si>
  <si>
    <t>5/5   60-65= -5</t>
  </si>
  <si>
    <t>7м</t>
  </si>
  <si>
    <t>0/4</t>
  </si>
  <si>
    <t>18-32= -14</t>
  </si>
  <si>
    <t>18м</t>
  </si>
  <si>
    <t>4/4   40-46= -6</t>
  </si>
  <si>
    <t>8м</t>
  </si>
  <si>
    <t xml:space="preserve">  8-23= -24</t>
  </si>
  <si>
    <t>19м</t>
  </si>
  <si>
    <t>4/5   53-49= +4</t>
  </si>
  <si>
    <t>9м</t>
  </si>
  <si>
    <t xml:space="preserve">  7-32= -25</t>
  </si>
  <si>
    <t>20м</t>
  </si>
  <si>
    <t>4/5   51-65= -14</t>
  </si>
  <si>
    <t>10м</t>
  </si>
  <si>
    <t>4/6   57-60= -3</t>
  </si>
  <si>
    <t>11м</t>
  </si>
  <si>
    <t>12-15м</t>
  </si>
  <si>
    <t>1-2</t>
  </si>
  <si>
    <t>4/4   47-49= -2</t>
  </si>
  <si>
    <t>12м</t>
  </si>
  <si>
    <t>4/5   56-56=  0</t>
  </si>
  <si>
    <t>13м</t>
  </si>
  <si>
    <t>2/4   34-40= -6</t>
  </si>
  <si>
    <t>14м</t>
  </si>
  <si>
    <t>3/5   44-56= -12</t>
  </si>
  <si>
    <t>15м</t>
  </si>
  <si>
    <t>М</t>
  </si>
  <si>
    <t>Участники:</t>
  </si>
  <si>
    <t>Команды:</t>
  </si>
  <si>
    <t>Обкомы:</t>
  </si>
  <si>
    <t>жер</t>
  </si>
  <si>
    <t>Платонов Дмитрий</t>
  </si>
  <si>
    <t xml:space="preserve"> / </t>
  </si>
  <si>
    <t>Фролов Илья</t>
  </si>
  <si>
    <t>1м 2015 г.</t>
  </si>
  <si>
    <t>Белоусов Роман</t>
  </si>
  <si>
    <t>Иванов Виталий</t>
  </si>
  <si>
    <t>2м 2015 г., 1м 2014 г.</t>
  </si>
  <si>
    <t>Карнельзин Алексей</t>
  </si>
  <si>
    <t>Шалаев Дмитрий</t>
  </si>
  <si>
    <t>2м 2014 г.</t>
  </si>
  <si>
    <t>Труфанов Александр</t>
  </si>
  <si>
    <t>Абрамов Павел</t>
  </si>
  <si>
    <t>3м в 2014 г.</t>
  </si>
  <si>
    <t>Малькин Александр</t>
  </si>
  <si>
    <t>Фёдоров Валерий</t>
  </si>
  <si>
    <t>Афанасьев Дмитрий</t>
  </si>
  <si>
    <t>Калашников Федор</t>
  </si>
  <si>
    <t>Рябов Илья</t>
  </si>
  <si>
    <t>Костин Владимир</t>
  </si>
  <si>
    <t>Пискунов Илья</t>
  </si>
  <si>
    <t>Грищенко Евгений</t>
  </si>
  <si>
    <t>Новиков Владимир</t>
  </si>
  <si>
    <t>Ахмадиев Рашит</t>
  </si>
  <si>
    <t>Ширшов Константин</t>
  </si>
  <si>
    <t>Бессонов Игорь</t>
  </si>
  <si>
    <t>Максютов Марат</t>
  </si>
  <si>
    <t>Беспамятных Илья</t>
  </si>
  <si>
    <t>Мочалов Дмитрий</t>
  </si>
  <si>
    <t>Дербенев Евгений</t>
  </si>
  <si>
    <t>Ганькин Сергей</t>
  </si>
  <si>
    <t>Ситников Антон</t>
  </si>
  <si>
    <t>Цой Владимир</t>
  </si>
  <si>
    <t>Бушмакин Александр</t>
  </si>
  <si>
    <t>Шерстобитов Андрей</t>
  </si>
  <si>
    <t>Шушанов Антон</t>
  </si>
  <si>
    <t>Войтенко Алексей</t>
  </si>
  <si>
    <t>Хватов Павел</t>
  </si>
  <si>
    <t>Обком госучреждений</t>
  </si>
  <si>
    <t>Ковалёв Александр</t>
  </si>
  <si>
    <t>Захаров Алексей</t>
  </si>
  <si>
    <t>Путилов Сергей</t>
  </si>
  <si>
    <t>Белоусов Олег</t>
  </si>
  <si>
    <t>Зимов Антон</t>
  </si>
  <si>
    <t xml:space="preserve">ТАБЛИЦА </t>
  </si>
  <si>
    <r>
      <t xml:space="preserve">результатов матчей по </t>
    </r>
    <r>
      <rPr>
        <b/>
        <sz val="10"/>
        <color indexed="60"/>
        <rFont val="Arial Cyr"/>
        <family val="0"/>
      </rPr>
      <t xml:space="preserve">БИЛЬЯРДУ </t>
    </r>
    <r>
      <rPr>
        <sz val="10"/>
        <color indexed="16"/>
        <rFont val="Arial Cyr"/>
        <family val="0"/>
      </rPr>
      <t>(</t>
    </r>
    <r>
      <rPr>
        <b/>
        <sz val="10"/>
        <color indexed="16"/>
        <rFont val="Arial Cyr"/>
        <family val="0"/>
      </rPr>
      <t>СМЕШАННЫЕ ПАРЫ</t>
    </r>
    <r>
      <rPr>
        <sz val="10"/>
        <color indexed="16"/>
        <rFont val="Arial Cyr"/>
        <family val="0"/>
      </rPr>
      <t>)</t>
    </r>
  </si>
  <si>
    <t>группа А</t>
  </si>
  <si>
    <t>Партии</t>
  </si>
  <si>
    <t>Шары</t>
  </si>
  <si>
    <t>Итоговое</t>
  </si>
  <si>
    <t>ФИО</t>
  </si>
  <si>
    <t>Команда</t>
  </si>
  <si>
    <t>Побед</t>
  </si>
  <si>
    <t>Разница</t>
  </si>
  <si>
    <t>Колпаков Сергей</t>
  </si>
  <si>
    <t>8:6, 8:0</t>
  </si>
  <si>
    <t>4:8, 7:8</t>
  </si>
  <si>
    <t>очная</t>
  </si>
  <si>
    <t>Худякова Елена</t>
  </si>
  <si>
    <t>победа</t>
  </si>
  <si>
    <t>Бастриков Виктор</t>
  </si>
  <si>
    <t>Обк.Металлургов</t>
  </si>
  <si>
    <t>6:8, 4:8</t>
  </si>
  <si>
    <t>8:4, 8:2</t>
  </si>
  <si>
    <t>очный</t>
  </si>
  <si>
    <t>Паключева Марина</t>
  </si>
  <si>
    <t>проигрыш</t>
  </si>
  <si>
    <t>Коротченко Алексей</t>
  </si>
  <si>
    <t>УралАсбест</t>
  </si>
  <si>
    <t>6:8, 0:8</t>
  </si>
  <si>
    <t>4:8, 2:8</t>
  </si>
  <si>
    <t>Сысарова Ирина</t>
  </si>
  <si>
    <t>Маренинов Юрий</t>
  </si>
  <si>
    <t>7:8, 5:8</t>
  </si>
  <si>
    <t>Колмыкова Ольга</t>
  </si>
  <si>
    <t>группа Б</t>
  </si>
  <si>
    <t>Ульянов Евгений</t>
  </si>
  <si>
    <t>8:7, 8:3</t>
  </si>
  <si>
    <t>Курденко Екатерина</t>
  </si>
  <si>
    <t>7:8, 3:8</t>
  </si>
  <si>
    <t>8:6, 9:2</t>
  </si>
  <si>
    <t>Ломова Елена</t>
  </si>
  <si>
    <t>Коровин Александр</t>
  </si>
  <si>
    <t>6:8, 2:9</t>
  </si>
  <si>
    <t>Брусницына Юлия</t>
  </si>
  <si>
    <t>группа 1-4 место</t>
  </si>
  <si>
    <t>8:5, 8:4</t>
  </si>
  <si>
    <t>8:4, 8:3</t>
  </si>
  <si>
    <t>5:8, 4:8</t>
  </si>
  <si>
    <t>5:8, 8:4, 8:6</t>
  </si>
  <si>
    <t>4:8, 3:8</t>
  </si>
  <si>
    <t>8:5, 4:8, 6:8</t>
  </si>
  <si>
    <t>группа за 5-7 места</t>
  </si>
  <si>
    <t>8:7, 5:8, 8:3</t>
  </si>
  <si>
    <t>7:8, 8:5, 3:8</t>
  </si>
  <si>
    <t>2:8, 5:8</t>
  </si>
  <si>
    <t>Из 3-х партий (до двух победных).</t>
  </si>
  <si>
    <t>За победу - 1 очко, поражение - 0. В случае равенства очков преимущество по: 1. очной встрече, 2. лучшей разнице партий среди претендентов,</t>
  </si>
  <si>
    <t>3. лучшей разнице шаров среди претендентов, 4. лучшей разнице партий во всех встречах, 5. лучшей разнице шаров во всех встречах.</t>
  </si>
  <si>
    <r>
      <t>1</t>
    </r>
    <r>
      <rPr>
        <sz val="10"/>
        <color indexed="10"/>
        <rFont val="Arial Cyr"/>
        <family val="0"/>
      </rPr>
      <t>см</t>
    </r>
  </si>
  <si>
    <r>
      <t>3</t>
    </r>
    <r>
      <rPr>
        <sz val="10"/>
        <color indexed="10"/>
        <rFont val="Arial Cyr"/>
        <family val="0"/>
      </rPr>
      <t>см</t>
    </r>
  </si>
  <si>
    <t>4см</t>
  </si>
  <si>
    <t>6см</t>
  </si>
  <si>
    <t>5см</t>
  </si>
  <si>
    <r>
      <t>1</t>
    </r>
    <r>
      <rPr>
        <sz val="12"/>
        <color indexed="10"/>
        <rFont val="Arial Narrow"/>
        <family val="2"/>
      </rPr>
      <t>см</t>
    </r>
  </si>
  <si>
    <r>
      <t>3</t>
    </r>
    <r>
      <rPr>
        <sz val="12"/>
        <color indexed="10"/>
        <rFont val="Arial Narrow"/>
        <family val="2"/>
      </rPr>
      <t>см</t>
    </r>
  </si>
  <si>
    <r>
      <t>4</t>
    </r>
    <r>
      <rPr>
        <sz val="12"/>
        <color indexed="18"/>
        <rFont val="Arial Narrow"/>
        <family val="2"/>
      </rPr>
      <t>см</t>
    </r>
  </si>
  <si>
    <r>
      <t>5</t>
    </r>
    <r>
      <rPr>
        <sz val="12"/>
        <color indexed="18"/>
        <rFont val="Arial Narrow"/>
        <family val="2"/>
      </rPr>
      <t>см</t>
    </r>
  </si>
  <si>
    <t>47+7</t>
  </si>
  <si>
    <t>НСММЗ-Ревда</t>
  </si>
  <si>
    <t>55+54</t>
  </si>
  <si>
    <t>ДАРТС</t>
  </si>
  <si>
    <t>смена</t>
  </si>
  <si>
    <t xml:space="preserve">Лобанцов Сергей </t>
  </si>
  <si>
    <t>Комаров Константин</t>
  </si>
  <si>
    <t>Капралов Денис</t>
  </si>
  <si>
    <t>Кобелева Людмила</t>
  </si>
  <si>
    <t>Смирнова Умугульсум</t>
  </si>
  <si>
    <t>Ганькина Елена</t>
  </si>
  <si>
    <t>СУМЗ</t>
  </si>
  <si>
    <t>Баранов Андрей</t>
  </si>
  <si>
    <t>Баранов Николай</t>
  </si>
  <si>
    <t>Баранов Алексей</t>
  </si>
  <si>
    <t>Новаковская Наталья</t>
  </si>
  <si>
    <t>Юркова Наталья</t>
  </si>
  <si>
    <t>Нечаева Алена</t>
  </si>
  <si>
    <t>Строители-обком</t>
  </si>
  <si>
    <t>Васильев Сергей</t>
  </si>
  <si>
    <t>Зарубин Алексей</t>
  </si>
  <si>
    <t>Васильева Наталья</t>
  </si>
  <si>
    <t>Глухова Оксана</t>
  </si>
  <si>
    <t>Абрамова Ирина</t>
  </si>
  <si>
    <t>СЗТТ</t>
  </si>
  <si>
    <t>Юсупов Андрей</t>
  </si>
  <si>
    <t>Кураксин Евгений</t>
  </si>
  <si>
    <t>Панфилова Анна</t>
  </si>
  <si>
    <t>Пупкова Оксана</t>
  </si>
  <si>
    <t>Кильченко Владимир</t>
  </si>
  <si>
    <t>Попков Сергей</t>
  </si>
  <si>
    <t>Кильченко Евгений</t>
  </si>
  <si>
    <t>Казачихина Ольга</t>
  </si>
  <si>
    <t>Горбовская Екатерина</t>
  </si>
  <si>
    <t>Капанина Елена</t>
  </si>
  <si>
    <t>Стерхов Юрий</t>
  </si>
  <si>
    <t>Бильдинова Наталья</t>
  </si>
  <si>
    <t>Тавафиева Лейсан</t>
  </si>
  <si>
    <t>ОАО Т плюс</t>
  </si>
  <si>
    <t>Старков Алексей</t>
  </si>
  <si>
    <t>Носов Александр</t>
  </si>
  <si>
    <t>Клещ Мария</t>
  </si>
  <si>
    <t>Рожкина Оксана</t>
  </si>
  <si>
    <t>Акулов Юрий</t>
  </si>
  <si>
    <t>Валов-Захаревский Сергей</t>
  </si>
  <si>
    <t>Иванова Розалия</t>
  </si>
  <si>
    <t>Рахова Светлана</t>
  </si>
  <si>
    <t>Некрасов Александр</t>
  </si>
  <si>
    <t>Абдиев Данил</t>
  </si>
  <si>
    <t>Солотина Наталья</t>
  </si>
  <si>
    <t>Ковалева Ирина</t>
  </si>
  <si>
    <t>Васенин Дмитрий</t>
  </si>
  <si>
    <t>Широносов Сергей</t>
  </si>
  <si>
    <t>Черноскутов Юрий</t>
  </si>
  <si>
    <t>Нечаева Ольга</t>
  </si>
  <si>
    <t>Дроздова Ирина</t>
  </si>
  <si>
    <t>Огнев Антон</t>
  </si>
  <si>
    <t>Жиделев Егор</t>
  </si>
  <si>
    <t>Демакова Анастасия</t>
  </si>
  <si>
    <t>Кузнецова Антонина</t>
  </si>
  <si>
    <t>Верзакова Нина</t>
  </si>
  <si>
    <t>Мачехин Александр</t>
  </si>
  <si>
    <t>Колодяжный Сергей</t>
  </si>
  <si>
    <t>Ходехина Ирина</t>
  </si>
  <si>
    <t>Хакинова Марина</t>
  </si>
  <si>
    <t>Гурьев Дмитрий</t>
  </si>
  <si>
    <t>Рябов Даниил</t>
  </si>
  <si>
    <t>Амелян Георгий</t>
  </si>
  <si>
    <t>Кадочникова Елена</t>
  </si>
  <si>
    <t>Тюрькина Ольга</t>
  </si>
  <si>
    <t>Рыбакова Ольга</t>
  </si>
  <si>
    <t>Сотнезов Сергей</t>
  </si>
  <si>
    <t>Квасняк Михаил</t>
  </si>
  <si>
    <t>Шабурова Екатерина</t>
  </si>
  <si>
    <t>Андреева Ирина</t>
  </si>
  <si>
    <t>Шаньгин Алексей</t>
  </si>
  <si>
    <t>Плотников Евгений</t>
  </si>
  <si>
    <t>Габдульянова Алина</t>
  </si>
  <si>
    <t>Вахрушева Ирина</t>
  </si>
  <si>
    <t>Безроднова Александра</t>
  </si>
  <si>
    <t>Михайлов Алексей</t>
  </si>
  <si>
    <t>Корепанов Павел</t>
  </si>
  <si>
    <t>Котов Вячеслав</t>
  </si>
  <si>
    <t>Максимова Татьяна</t>
  </si>
  <si>
    <t>Бакланова Елена</t>
  </si>
  <si>
    <t>Ермакова Наталья</t>
  </si>
  <si>
    <t>Агеев Артем</t>
  </si>
  <si>
    <t>Попов Михаил</t>
  </si>
  <si>
    <t>Пуляевский Александр</t>
  </si>
  <si>
    <t>Бабичук Лала</t>
  </si>
  <si>
    <t>Демчук Денис</t>
  </si>
  <si>
    <t>Сабаев Виктор</t>
  </si>
  <si>
    <t>Черных Федор</t>
  </si>
  <si>
    <t>Толкачева Ольга</t>
  </si>
  <si>
    <t>Гарина Светлана</t>
  </si>
  <si>
    <t>Нугуманова Ульяна</t>
  </si>
  <si>
    <t>Неуймин Александр</t>
  </si>
  <si>
    <t>Сбродова Светлана</t>
  </si>
  <si>
    <t>Сидорова Кристина</t>
  </si>
  <si>
    <t>Обк.госучр.Невьянск</t>
  </si>
  <si>
    <t>Зверев Евгений</t>
  </si>
  <si>
    <t>Сафронов Василий</t>
  </si>
  <si>
    <t>Самофеева Наталья</t>
  </si>
  <si>
    <t>Молчановская Наталья</t>
  </si>
  <si>
    <t>Войтяхова Ирина</t>
  </si>
  <si>
    <t>Бузанов Александр</t>
  </si>
  <si>
    <t xml:space="preserve">Бурбах </t>
  </si>
  <si>
    <t>Межшкольный стадион</t>
  </si>
  <si>
    <t>14 февраля 2016 г</t>
  </si>
  <si>
    <t>очки по сериям</t>
  </si>
  <si>
    <t>СвЭнерго</t>
  </si>
  <si>
    <t>Обк.госур-Нев</t>
  </si>
  <si>
    <t>Ек-газ</t>
  </si>
  <si>
    <t>Старт</t>
  </si>
  <si>
    <t>Упр.Ветеринар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</si>
  <si>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</si>
  <si>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</si>
  <si>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</si>
  <si>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</si>
  <si>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</si>
  <si>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</si>
  <si>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</si>
  <si>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</si>
  <si>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</si>
  <si>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</si>
  <si>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</si>
  <si>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</si>
  <si>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</si>
  <si>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б/м</t>
  </si>
  <si>
    <t>54</t>
  </si>
  <si>
    <t xml:space="preserve">Примечание. В случае одинаковой суммы очков у нескольких участников предпочтение отдаётся участникам с лучшей </t>
  </si>
  <si>
    <t>серией (ячейки выделены цветом).</t>
  </si>
  <si>
    <t>ИТОГОВЫЕ  РЕЗУЛЬТАТЫ  ПО  ДАРТСУ</t>
  </si>
  <si>
    <t>в зачет Спартакиады трудящихся Свердловской области</t>
  </si>
  <si>
    <t>Подразделение</t>
  </si>
  <si>
    <t>время</t>
  </si>
  <si>
    <t>кол-во уч-ков</t>
  </si>
  <si>
    <t>итог</t>
  </si>
  <si>
    <t>смены</t>
  </si>
  <si>
    <t>всего</t>
  </si>
  <si>
    <t>м</t>
  </si>
  <si>
    <t>ж</t>
  </si>
  <si>
    <t>11.20</t>
  </si>
  <si>
    <t>металурги</t>
  </si>
  <si>
    <t>металлурги</t>
  </si>
  <si>
    <t>жкх</t>
  </si>
  <si>
    <t>11.40</t>
  </si>
  <si>
    <t>машиностр.</t>
  </si>
  <si>
    <t>13.20</t>
  </si>
  <si>
    <t>строители</t>
  </si>
  <si>
    <t>здравоохранение</t>
  </si>
  <si>
    <t>12.50</t>
  </si>
  <si>
    <t>12.20</t>
  </si>
  <si>
    <t>электропрофсоюз</t>
  </si>
  <si>
    <t>атомщики</t>
  </si>
  <si>
    <t>авиапром</t>
  </si>
  <si>
    <t>12.10</t>
  </si>
  <si>
    <t>11.10</t>
  </si>
  <si>
    <t>госучреждения</t>
  </si>
  <si>
    <t>12.40</t>
  </si>
  <si>
    <t>общеросс.маш.</t>
  </si>
  <si>
    <t>13.10</t>
  </si>
  <si>
    <t>связь</t>
  </si>
  <si>
    <t>11.50</t>
  </si>
  <si>
    <t>село</t>
  </si>
  <si>
    <t>Всего уч-ков:</t>
  </si>
  <si>
    <t>Примечание. В случае одинаковой суммы очков у нескольких команд учитывается личный результат.</t>
  </si>
  <si>
    <t>врремя</t>
  </si>
  <si>
    <t>ПАО "Т плюс"</t>
  </si>
  <si>
    <t>ПАО Т плюс</t>
  </si>
  <si>
    <t>Дартс</t>
  </si>
  <si>
    <t>51+42</t>
  </si>
  <si>
    <t>ЛЫЖНЫЕ ГОНКИ</t>
  </si>
  <si>
    <t>28 февраля 2016 г.</t>
  </si>
  <si>
    <t>ЛИЧНЫЕ  РЕЗУЛЬТАТЫ</t>
  </si>
  <si>
    <t>лыжная база ЕТТУ</t>
  </si>
  <si>
    <r>
      <t>ЖЕНЩИНЫ</t>
    </r>
    <r>
      <rPr>
        <sz val="14"/>
        <rFont val="Arial Narrow"/>
        <family val="2"/>
      </rPr>
      <t xml:space="preserve">   3 км.</t>
    </r>
  </si>
  <si>
    <t>2014</t>
  </si>
  <si>
    <t>2013</t>
  </si>
  <si>
    <t>2012</t>
  </si>
  <si>
    <t>2011</t>
  </si>
  <si>
    <t>ст.</t>
  </si>
  <si>
    <t>подразделение</t>
  </si>
  <si>
    <t>год</t>
  </si>
  <si>
    <t>воз-</t>
  </si>
  <si>
    <t>старт</t>
  </si>
  <si>
    <t>год выст</t>
  </si>
  <si>
    <t>рожд</t>
  </si>
  <si>
    <t>раст</t>
  </si>
  <si>
    <t>финиш</t>
  </si>
  <si>
    <t>Группа до 30 лет включительно (до 1986 г.р.) &lt;30</t>
  </si>
  <si>
    <t>Медведева Анастасия</t>
  </si>
  <si>
    <t>СТЗ</t>
  </si>
  <si>
    <t>1988</t>
  </si>
  <si>
    <t>2016</t>
  </si>
  <si>
    <t>8.10</t>
  </si>
  <si>
    <t>9.14</t>
  </si>
  <si>
    <t>9.09</t>
  </si>
  <si>
    <t>Василенко Анастасия</t>
  </si>
  <si>
    <t>Ураласбест</t>
  </si>
  <si>
    <t>1989</t>
  </si>
  <si>
    <t>9.18</t>
  </si>
  <si>
    <t>Мельникова Екатерина</t>
  </si>
  <si>
    <t>9.20</t>
  </si>
  <si>
    <t>Ядрышникова Ирина</t>
  </si>
  <si>
    <t>СинТЗ</t>
  </si>
  <si>
    <t>8.52</t>
  </si>
  <si>
    <t>9.19</t>
  </si>
  <si>
    <t>Митюшова Юлия</t>
  </si>
  <si>
    <t>1995</t>
  </si>
  <si>
    <t>Дудина Марина</t>
  </si>
  <si>
    <t>Обком связи</t>
  </si>
  <si>
    <t>1987</t>
  </si>
  <si>
    <t>Иванова Юлия</t>
  </si>
  <si>
    <t>8.04</t>
  </si>
  <si>
    <t>9.07</t>
  </si>
  <si>
    <t>Доможирова Алена</t>
  </si>
  <si>
    <t>Свердловэнерго</t>
  </si>
  <si>
    <t>Конева Любовь</t>
  </si>
  <si>
    <t>Невьянск-госучр</t>
  </si>
  <si>
    <t>Топычканова Дарья</t>
  </si>
  <si>
    <t>СвердНИИХиммаш</t>
  </si>
  <si>
    <t>10.54</t>
  </si>
  <si>
    <t>Ломакина Юлия</t>
  </si>
  <si>
    <t>1990</t>
  </si>
  <si>
    <t>Стругова Евгения</t>
  </si>
  <si>
    <t>Энергосбыт+</t>
  </si>
  <si>
    <t>1981</t>
  </si>
  <si>
    <t>Брюховских Евгения</t>
  </si>
  <si>
    <t>11.05</t>
  </si>
  <si>
    <t>Варзина Мария</t>
  </si>
  <si>
    <t>1992</t>
  </si>
  <si>
    <t>Группа до 40 лет включительно (1976-1985 г.р.) 31-40</t>
  </si>
  <si>
    <t>Смольникова Олеся</t>
  </si>
  <si>
    <t>9.06</t>
  </si>
  <si>
    <t>Колмогорцева Марина</t>
  </si>
  <si>
    <t>9.00</t>
  </si>
  <si>
    <t>Журавлева Ирина</t>
  </si>
  <si>
    <t>9.41</t>
  </si>
  <si>
    <t>Каюкова Наталья</t>
  </si>
  <si>
    <t>1983</t>
  </si>
  <si>
    <t>10.21</t>
  </si>
  <si>
    <t>Фахрутдинова Римма</t>
  </si>
  <si>
    <t>1963</t>
  </si>
  <si>
    <t>Козяева Надежда</t>
  </si>
  <si>
    <t>11.04</t>
  </si>
  <si>
    <t>10.22</t>
  </si>
  <si>
    <t>10.39</t>
  </si>
  <si>
    <t>10.42</t>
  </si>
  <si>
    <t>Максимова Елена</t>
  </si>
  <si>
    <t>Логинова Оксана</t>
  </si>
  <si>
    <t>Казанцева Светлана</t>
  </si>
  <si>
    <t>1984</t>
  </si>
  <si>
    <t>8.42</t>
  </si>
  <si>
    <t>11.22</t>
  </si>
  <si>
    <t>Махнёва Ульяна</t>
  </si>
  <si>
    <t>1985</t>
  </si>
  <si>
    <t>Чернышова Екатерина</t>
  </si>
  <si>
    <t>1982</t>
  </si>
  <si>
    <t>Ильиных Вероника</t>
  </si>
  <si>
    <t>Энергосбыт+л</t>
  </si>
  <si>
    <t>Л</t>
  </si>
  <si>
    <t>Распопина Светлана</t>
  </si>
  <si>
    <t>Группа 41 год и старше (1975 г.р. и ст.) 41&gt;</t>
  </si>
  <si>
    <t>Ларькова Марина</t>
  </si>
  <si>
    <t>8.40</t>
  </si>
  <si>
    <t>Мамонова Ирина</t>
  </si>
  <si>
    <t>1965</t>
  </si>
  <si>
    <t>Клещевникова Нина</t>
  </si>
  <si>
    <t>Жукова Вера</t>
  </si>
  <si>
    <t>1962</t>
  </si>
  <si>
    <t>10.16</t>
  </si>
  <si>
    <t>12.25</t>
  </si>
  <si>
    <t>11.13</t>
  </si>
  <si>
    <t>Золотарева Екатерина</t>
  </si>
  <si>
    <t>Батакова Ираида</t>
  </si>
  <si>
    <t>1952</t>
  </si>
  <si>
    <t>12.22</t>
  </si>
  <si>
    <t>11.52</t>
  </si>
  <si>
    <t>Ильиных Ольга</t>
  </si>
  <si>
    <t>1968</t>
  </si>
  <si>
    <t>Пономарева Надежда</t>
  </si>
  <si>
    <t>2016-обл</t>
  </si>
  <si>
    <t>Лебедева Алла</t>
  </si>
  <si>
    <t>Паутова Ирина</t>
  </si>
  <si>
    <t>Шукшина Светлана</t>
  </si>
  <si>
    <t>1957</t>
  </si>
  <si>
    <t>11.44</t>
  </si>
  <si>
    <t>Тараканова Светлана</t>
  </si>
  <si>
    <t>1964</t>
  </si>
  <si>
    <t>12.23</t>
  </si>
  <si>
    <r>
      <t>МУЖЧИНЫ</t>
    </r>
    <r>
      <rPr>
        <sz val="14"/>
        <rFont val="Arial Narrow"/>
        <family val="2"/>
      </rPr>
      <t xml:space="preserve">  4.5 км.</t>
    </r>
  </si>
  <si>
    <t>Порсев Владимир</t>
  </si>
  <si>
    <t>13.44</t>
  </si>
  <si>
    <t>Муллахметов Максим</t>
  </si>
  <si>
    <t>65</t>
  </si>
  <si>
    <t>Мисоченко Игорь</t>
  </si>
  <si>
    <t>56</t>
  </si>
  <si>
    <t>Куксенок Максим</t>
  </si>
  <si>
    <t>11.32</t>
  </si>
  <si>
    <t>15.01</t>
  </si>
  <si>
    <t>Кинжусманов Иван</t>
  </si>
  <si>
    <t>1993</t>
  </si>
  <si>
    <t>14.55</t>
  </si>
  <si>
    <t>Гагарин Евгений</t>
  </si>
  <si>
    <t>1994</t>
  </si>
  <si>
    <t>64</t>
  </si>
  <si>
    <t>Фазлыев Радмир</t>
  </si>
  <si>
    <t>57</t>
  </si>
  <si>
    <t>Морин Виктор</t>
  </si>
  <si>
    <t>55</t>
  </si>
  <si>
    <t>Шестоперов Алексей</t>
  </si>
  <si>
    <t>1977</t>
  </si>
  <si>
    <t>62</t>
  </si>
  <si>
    <t>Тиханов Дмитрий</t>
  </si>
  <si>
    <t>58</t>
  </si>
  <si>
    <t>Булатов Иван</t>
  </si>
  <si>
    <t>61</t>
  </si>
  <si>
    <t>Кондрашин Константин</t>
  </si>
  <si>
    <t>63</t>
  </si>
  <si>
    <t>Коротков Владимир</t>
  </si>
  <si>
    <t>69</t>
  </si>
  <si>
    <t>15.40</t>
  </si>
  <si>
    <t>Алиев Роман</t>
  </si>
  <si>
    <t>59</t>
  </si>
  <si>
    <t>16.18</t>
  </si>
  <si>
    <t>Беляевских Василий</t>
  </si>
  <si>
    <t>68</t>
  </si>
  <si>
    <t>Елесин Александр</t>
  </si>
  <si>
    <t>60</t>
  </si>
  <si>
    <t>Железняков Дмитрий</t>
  </si>
  <si>
    <t>66</t>
  </si>
  <si>
    <t>Анашкин Андрей</t>
  </si>
  <si>
    <t>72</t>
  </si>
  <si>
    <t>9.56</t>
  </si>
  <si>
    <t>13.39</t>
  </si>
  <si>
    <t>12.09</t>
  </si>
  <si>
    <t>Котов Владислав</t>
  </si>
  <si>
    <t>70</t>
  </si>
  <si>
    <t>Арапов Андрей</t>
  </si>
  <si>
    <t>82</t>
  </si>
  <si>
    <t>Павлов Вячеслав</t>
  </si>
  <si>
    <t>77</t>
  </si>
  <si>
    <t>Брагин Сергей</t>
  </si>
  <si>
    <t>73</t>
  </si>
  <si>
    <t>11.25</t>
  </si>
  <si>
    <t>15.02</t>
  </si>
  <si>
    <t>Родыгин Владимир</t>
  </si>
  <si>
    <t>83</t>
  </si>
  <si>
    <t>Дымшаков Василий</t>
  </si>
  <si>
    <t>1976</t>
  </si>
  <si>
    <t>71</t>
  </si>
  <si>
    <t>11.14</t>
  </si>
  <si>
    <t>15.43</t>
  </si>
  <si>
    <t>Черкасов Михаил</t>
  </si>
  <si>
    <t>79</t>
  </si>
  <si>
    <t>Лебедев Илья</t>
  </si>
  <si>
    <t>1973</t>
  </si>
  <si>
    <t>74</t>
  </si>
  <si>
    <t>Назаров Алексей</t>
  </si>
  <si>
    <t>84</t>
  </si>
  <si>
    <t>Галков Иван</t>
  </si>
  <si>
    <t>81</t>
  </si>
  <si>
    <t>Котугин Сергей</t>
  </si>
  <si>
    <t>85</t>
  </si>
  <si>
    <t>Чащин Альберт</t>
  </si>
  <si>
    <t>1980</t>
  </si>
  <si>
    <t>86</t>
  </si>
  <si>
    <t>Андриянычев Сергей</t>
  </si>
  <si>
    <t>75</t>
  </si>
  <si>
    <t>13.03</t>
  </si>
  <si>
    <t>17.55</t>
  </si>
  <si>
    <t>Вовкотруб Степан</t>
  </si>
  <si>
    <t>87</t>
  </si>
  <si>
    <t>16.48</t>
  </si>
  <si>
    <t>Мясников Андрей</t>
  </si>
  <si>
    <t>Свердловэнерго-л</t>
  </si>
  <si>
    <t>67</t>
  </si>
  <si>
    <t>16.32</t>
  </si>
  <si>
    <t>78</t>
  </si>
  <si>
    <t>Кисель Сергей</t>
  </si>
  <si>
    <t>76</t>
  </si>
  <si>
    <t>сошел</t>
  </si>
  <si>
    <t>Мазурин Андрей</t>
  </si>
  <si>
    <t>1974</t>
  </si>
  <si>
    <t>88</t>
  </si>
  <si>
    <t>10.01</t>
  </si>
  <si>
    <t>13.22</t>
  </si>
  <si>
    <t>12.26</t>
  </si>
  <si>
    <t>Михайлов Игорь</t>
  </si>
  <si>
    <t>1967</t>
  </si>
  <si>
    <t>91</t>
  </si>
  <si>
    <t>11.18</t>
  </si>
  <si>
    <t>14.45</t>
  </si>
  <si>
    <t>14.12</t>
  </si>
  <si>
    <t>13.34</t>
  </si>
  <si>
    <t>Емельянов Петр</t>
  </si>
  <si>
    <t>1972</t>
  </si>
  <si>
    <t>92</t>
  </si>
  <si>
    <t>Комягин Александр</t>
  </si>
  <si>
    <t>89</t>
  </si>
  <si>
    <t>Омельченко Сергей</t>
  </si>
  <si>
    <t>90</t>
  </si>
  <si>
    <t>11.26</t>
  </si>
  <si>
    <t>16.22</t>
  </si>
  <si>
    <t>15.20</t>
  </si>
  <si>
    <t>Демашов Сергей</t>
  </si>
  <si>
    <t>95</t>
  </si>
  <si>
    <t>16.07</t>
  </si>
  <si>
    <t>Арсеньев Фёдор</t>
  </si>
  <si>
    <t>97</t>
  </si>
  <si>
    <t>Пивоваров Владимир</t>
  </si>
  <si>
    <t>1961</t>
  </si>
  <si>
    <t>99</t>
  </si>
  <si>
    <t>Некрасов Юрий</t>
  </si>
  <si>
    <t>94</t>
  </si>
  <si>
    <t>Лавров Андрей</t>
  </si>
  <si>
    <t>96</t>
  </si>
  <si>
    <t>Колмогорцев Дмитрий</t>
  </si>
  <si>
    <t>93</t>
  </si>
  <si>
    <t>16.27</t>
  </si>
  <si>
    <t>Вершинин Дмитрий</t>
  </si>
  <si>
    <t>102</t>
  </si>
  <si>
    <t>21.32</t>
  </si>
  <si>
    <t>Седов Дмитрий</t>
  </si>
  <si>
    <t>100</t>
  </si>
  <si>
    <t>Косолапов Владимир</t>
  </si>
  <si>
    <t>98</t>
  </si>
  <si>
    <t>Попельницкий Александр</t>
  </si>
  <si>
    <t>1955</t>
  </si>
  <si>
    <t>101</t>
  </si>
  <si>
    <t>ЛЫЖНЫЕ  ГОНКИ</t>
  </si>
  <si>
    <t>мужчины</t>
  </si>
  <si>
    <t>женщины</t>
  </si>
  <si>
    <t>&gt;40</t>
  </si>
  <si>
    <t>мест</t>
  </si>
  <si>
    <t>в/з</t>
  </si>
  <si>
    <t>Число участников:</t>
  </si>
  <si>
    <t>Зачет командный: 3+3 (по 1 чел в каждом возрасте).</t>
  </si>
  <si>
    <t>02.03</t>
  </si>
  <si>
    <t>03.03.2016 г.</t>
  </si>
  <si>
    <t>99+0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</si>
</sst>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[h]:mm:ss;@"/>
    <numFmt numFmtId="179" formatCode="mm:ss.0;@"/>
    <numFmt numFmtId="180" formatCode="0.000"/>
  </numFmts>
  <fonts count="2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sz val="10"/>
      <color indexed="18"/>
      <name val="Arial Cyr"/>
      <family val="0"/>
    </font>
    <font>
      <sz val="10"/>
      <color indexed="18"/>
      <name val="Arial Narrow"/>
      <family val="2"/>
    </font>
    <font>
      <sz val="10"/>
      <color indexed="58"/>
      <name val="Arial Narrow"/>
      <family val="2"/>
    </font>
    <font>
      <sz val="10"/>
      <color indexed="16"/>
      <name val="Arial Cyr"/>
      <family val="0"/>
    </font>
    <font>
      <b/>
      <sz val="10"/>
      <color indexed="10"/>
      <name val="Arial Cyr"/>
      <family val="0"/>
    </font>
    <font>
      <b/>
      <sz val="10"/>
      <name val="Arial Narrow"/>
      <family val="2"/>
    </font>
    <font>
      <b/>
      <u val="single"/>
      <sz val="12"/>
      <color indexed="18"/>
      <name val="Times New Roman"/>
      <family val="1"/>
    </font>
    <font>
      <u val="single"/>
      <sz val="10"/>
      <color indexed="16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indexed="18"/>
      <name val="Arial Narrow"/>
      <family val="2"/>
    </font>
    <font>
      <sz val="11"/>
      <name val="Times New Roman"/>
      <family val="1"/>
    </font>
    <font>
      <b/>
      <sz val="14"/>
      <color indexed="1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"/>
      <family val="2"/>
    </font>
    <font>
      <b/>
      <u val="single"/>
      <sz val="14"/>
      <color indexed="18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color indexed="17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sz val="12"/>
      <color indexed="16"/>
      <name val="Arial Narrow"/>
      <family val="2"/>
    </font>
    <font>
      <b/>
      <sz val="12"/>
      <name val="Arial Narrow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 Narrow"/>
      <family val="2"/>
    </font>
    <font>
      <sz val="12"/>
      <color indexed="12"/>
      <name val="Times New Roman"/>
      <family val="1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 Narrow"/>
      <family val="2"/>
    </font>
    <font>
      <sz val="12"/>
      <color indexed="20"/>
      <name val="Times New Roman"/>
      <family val="1"/>
    </font>
    <font>
      <b/>
      <sz val="13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18"/>
      <name val="Arial Narrow"/>
      <family val="2"/>
    </font>
    <font>
      <sz val="12"/>
      <name val="Arial Cyr"/>
      <family val="2"/>
    </font>
    <font>
      <b/>
      <sz val="12"/>
      <color indexed="12"/>
      <name val="Arial Narrow"/>
      <family val="2"/>
    </font>
    <font>
      <b/>
      <sz val="14"/>
      <name val="Arial Narrow"/>
      <family val="2"/>
    </font>
    <font>
      <b/>
      <sz val="12"/>
      <color indexed="20"/>
      <name val="Arial Narrow"/>
      <family val="2"/>
    </font>
    <font>
      <sz val="12"/>
      <color indexed="10"/>
      <name val="Arial Narrow"/>
      <family val="2"/>
    </font>
    <font>
      <sz val="9"/>
      <name val="Arial Narrow"/>
      <family val="2"/>
    </font>
    <font>
      <sz val="9"/>
      <color indexed="18"/>
      <name val="Arial Narrow"/>
      <family val="2"/>
    </font>
    <font>
      <b/>
      <sz val="12"/>
      <color indexed="60"/>
      <name val="Arial Narrow"/>
      <family val="2"/>
    </font>
    <font>
      <b/>
      <u val="single"/>
      <sz val="12"/>
      <color indexed="58"/>
      <name val="Times New Roman"/>
      <family val="1"/>
    </font>
    <font>
      <b/>
      <sz val="12"/>
      <color indexed="58"/>
      <name val="Arial"/>
      <family val="2"/>
    </font>
    <font>
      <sz val="12"/>
      <color indexed="18"/>
      <name val="Times New Roman"/>
      <family val="1"/>
    </font>
    <font>
      <b/>
      <sz val="12"/>
      <color indexed="10"/>
      <name val="Arial"/>
      <family val="2"/>
    </font>
    <font>
      <sz val="8"/>
      <name val="Arial Cyr"/>
      <family val="0"/>
    </font>
    <font>
      <sz val="14"/>
      <color indexed="18"/>
      <name val="Arial"/>
      <family val="2"/>
    </font>
    <font>
      <b/>
      <u val="single"/>
      <sz val="12"/>
      <color indexed="16"/>
      <name val="Arial"/>
      <family val="2"/>
    </font>
    <font>
      <b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sz val="18"/>
      <name val="Arial Narrow"/>
      <family val="2"/>
    </font>
    <font>
      <b/>
      <sz val="10"/>
      <color indexed="10"/>
      <name val="Arial Narrow"/>
      <family val="2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i/>
      <sz val="12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sz val="8"/>
      <name val="Arial Narrow"/>
      <family val="2"/>
    </font>
    <font>
      <b/>
      <u val="single"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Arial Cyr"/>
      <family val="0"/>
    </font>
    <font>
      <b/>
      <u val="single"/>
      <sz val="10"/>
      <color indexed="18"/>
      <name val="Arial Narrow"/>
      <family val="2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b/>
      <sz val="10"/>
      <color indexed="12"/>
      <name val="Arial Narrow"/>
      <family val="2"/>
    </font>
    <font>
      <b/>
      <sz val="10"/>
      <color indexed="60"/>
      <name val="Arial Narrow"/>
      <family val="2"/>
    </font>
    <font>
      <sz val="11"/>
      <name val="Arial Narrow"/>
      <family val="2"/>
    </font>
    <font>
      <b/>
      <sz val="10"/>
      <color indexed="16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16"/>
      <name val="Arial Narrow"/>
      <family val="2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10"/>
      <color indexed="9"/>
      <name val="Arial Cyr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58"/>
      <name val="Arial Narrow"/>
      <family val="2"/>
    </font>
    <font>
      <b/>
      <u val="single"/>
      <sz val="10"/>
      <color indexed="17"/>
      <name val="Arial Narrow"/>
      <family val="2"/>
    </font>
    <font>
      <sz val="11"/>
      <name val="Arial Cyr"/>
      <family val="2"/>
    </font>
    <font>
      <b/>
      <sz val="10"/>
      <color indexed="61"/>
      <name val="Arial Narrow"/>
      <family val="2"/>
    </font>
    <font>
      <b/>
      <sz val="11"/>
      <color indexed="12"/>
      <name val="Arial Narrow"/>
      <family val="2"/>
    </font>
    <font>
      <sz val="11"/>
      <color indexed="20"/>
      <name val="Arial Narrow"/>
      <family val="2"/>
    </font>
    <font>
      <sz val="11"/>
      <color indexed="58"/>
      <name val="Arial Narrow"/>
      <family val="2"/>
    </font>
    <font>
      <sz val="11"/>
      <color indexed="9"/>
      <name val="Arial Narrow"/>
      <family val="2"/>
    </font>
    <font>
      <b/>
      <sz val="10"/>
      <color indexed="16"/>
      <name val="Arial Cyr"/>
      <family val="0"/>
    </font>
    <font>
      <b/>
      <sz val="10"/>
      <color indexed="18"/>
      <name val="Arial"/>
      <family val="2"/>
    </font>
    <font>
      <sz val="10"/>
      <color indexed="36"/>
      <name val="Arial Narrow"/>
      <family val="2"/>
    </font>
    <font>
      <b/>
      <sz val="10"/>
      <color indexed="58"/>
      <name val="Arial"/>
      <family val="2"/>
    </font>
    <font>
      <b/>
      <sz val="10"/>
      <color indexed="10"/>
      <name val="Arial"/>
      <family val="2"/>
    </font>
    <font>
      <b/>
      <sz val="14"/>
      <color indexed="16"/>
      <name val="Arial Narrow"/>
      <family val="2"/>
    </font>
    <font>
      <b/>
      <u val="single"/>
      <sz val="14"/>
      <color indexed="16"/>
      <name val="Arial Narrow"/>
      <family val="2"/>
    </font>
    <font>
      <sz val="14"/>
      <color indexed="12"/>
      <name val="Arial Narrow"/>
      <family val="2"/>
    </font>
    <font>
      <b/>
      <sz val="14"/>
      <color indexed="12"/>
      <name val="Arial Narrow"/>
      <family val="2"/>
    </font>
    <font>
      <sz val="14"/>
      <color indexed="20"/>
      <name val="Arial Narrow"/>
      <family val="2"/>
    </font>
    <font>
      <b/>
      <sz val="14"/>
      <color indexed="20"/>
      <name val="Arial Narrow"/>
      <family val="2"/>
    </font>
    <font>
      <sz val="8"/>
      <color indexed="17"/>
      <name val="Arial Narrow"/>
      <family val="2"/>
    </font>
    <font>
      <b/>
      <sz val="11"/>
      <color indexed="16"/>
      <name val="Arial Narrow"/>
      <family val="2"/>
    </font>
    <font>
      <b/>
      <sz val="12"/>
      <color indexed="16"/>
      <name val="Arial Narrow"/>
      <family val="2"/>
    </font>
    <font>
      <sz val="11"/>
      <color indexed="17"/>
      <name val="Arial Narrow"/>
      <family val="2"/>
    </font>
    <font>
      <b/>
      <u val="single"/>
      <sz val="11"/>
      <color indexed="16"/>
      <name val="Arial Narrow"/>
      <family val="2"/>
    </font>
    <font>
      <b/>
      <u val="single"/>
      <sz val="12"/>
      <color indexed="16"/>
      <name val="Arial Narrow"/>
      <family val="2"/>
    </font>
    <font>
      <sz val="11"/>
      <color indexed="18"/>
      <name val="Arial Narrow"/>
      <family val="2"/>
    </font>
    <font>
      <sz val="11"/>
      <color indexed="16"/>
      <name val="Arial Narrow"/>
      <family val="2"/>
    </font>
    <font>
      <sz val="11"/>
      <color indexed="12"/>
      <name val="Arial Narrow"/>
      <family val="2"/>
    </font>
    <font>
      <b/>
      <sz val="11"/>
      <color indexed="18"/>
      <name val="Arial Narrow"/>
      <family val="2"/>
    </font>
    <font>
      <b/>
      <sz val="11"/>
      <color indexed="20"/>
      <name val="Arial Narrow"/>
      <family val="2"/>
    </font>
    <font>
      <i/>
      <sz val="11"/>
      <name val="Arial Narrow"/>
      <family val="2"/>
    </font>
    <font>
      <b/>
      <u val="single"/>
      <sz val="11"/>
      <color indexed="12"/>
      <name val="Arial Narrow"/>
      <family val="2"/>
    </font>
    <font>
      <b/>
      <sz val="11"/>
      <color indexed="10"/>
      <name val="Arial Narrow"/>
      <family val="2"/>
    </font>
    <font>
      <b/>
      <sz val="18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6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sz val="14"/>
      <color indexed="20"/>
      <name val="Times New Roman"/>
      <family val="1"/>
    </font>
    <font>
      <b/>
      <sz val="14"/>
      <color indexed="18"/>
      <name val="Arial Cyr"/>
      <family val="2"/>
    </font>
    <font>
      <sz val="13"/>
      <name val="Arial Cyr"/>
      <family val="2"/>
    </font>
    <font>
      <sz val="13"/>
      <color indexed="12"/>
      <name val="Arial Cyr"/>
      <family val="2"/>
    </font>
    <font>
      <sz val="13"/>
      <color indexed="20"/>
      <name val="Arial Cyr"/>
      <family val="2"/>
    </font>
    <font>
      <b/>
      <sz val="16"/>
      <color indexed="12"/>
      <name val="Times New Roman"/>
      <family val="1"/>
    </font>
    <font>
      <b/>
      <sz val="16"/>
      <color indexed="20"/>
      <name val="Times New Roman"/>
      <family val="1"/>
    </font>
    <font>
      <sz val="14"/>
      <name val="Arial Cyr"/>
      <family val="2"/>
    </font>
    <font>
      <b/>
      <sz val="16"/>
      <color indexed="18"/>
      <name val="Times New Roman"/>
      <family val="1"/>
    </font>
    <font>
      <b/>
      <sz val="14"/>
      <name val="Arial Cyr"/>
      <family val="2"/>
    </font>
    <font>
      <sz val="12"/>
      <color indexed="9"/>
      <name val="Arial"/>
      <family val="2"/>
    </font>
    <font>
      <b/>
      <sz val="13"/>
      <name val="Arial Cyr"/>
      <family val="2"/>
    </font>
    <font>
      <b/>
      <sz val="14"/>
      <color indexed="18"/>
      <name val="Arial Narrow"/>
      <family val="2"/>
    </font>
    <font>
      <sz val="13"/>
      <name val="Arial Narrow"/>
      <family val="2"/>
    </font>
    <font>
      <b/>
      <u val="single"/>
      <sz val="14"/>
      <color indexed="18"/>
      <name val="Arial Narrow"/>
      <family val="2"/>
    </font>
    <font>
      <b/>
      <u val="single"/>
      <sz val="14"/>
      <name val="Arial Narrow"/>
      <family val="2"/>
    </font>
    <font>
      <b/>
      <u val="single"/>
      <sz val="14"/>
      <color indexed="20"/>
      <name val="Arial Narrow"/>
      <family val="2"/>
    </font>
    <font>
      <sz val="12"/>
      <color indexed="51"/>
      <name val="Arial Narrow"/>
      <family val="2"/>
    </font>
    <font>
      <sz val="16"/>
      <name val="Arial Narrow"/>
      <family val="2"/>
    </font>
    <font>
      <b/>
      <u val="single"/>
      <sz val="14"/>
      <color indexed="12"/>
      <name val="Arial Narrow"/>
      <family val="2"/>
    </font>
    <font>
      <b/>
      <sz val="16"/>
      <color indexed="18"/>
      <name val="Arial Narrow"/>
      <family val="2"/>
    </font>
    <font>
      <b/>
      <sz val="16"/>
      <color indexed="16"/>
      <name val="Arial Narrow"/>
      <family val="2"/>
    </font>
    <font>
      <sz val="14"/>
      <color indexed="18"/>
      <name val="Arial Narrow"/>
      <family val="2"/>
    </font>
    <font>
      <b/>
      <sz val="16"/>
      <color indexed="10"/>
      <name val="Arial Narrow"/>
      <family val="2"/>
    </font>
    <font>
      <b/>
      <sz val="16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9"/>
      <color indexed="6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color indexed="18"/>
      <name val="Arial Cyr"/>
      <family val="2"/>
    </font>
    <font>
      <b/>
      <sz val="11"/>
      <color indexed="58"/>
      <name val="Arial Narrow"/>
      <family val="2"/>
    </font>
    <font>
      <b/>
      <sz val="10"/>
      <color indexed="12"/>
      <name val="Arial Cyr"/>
      <family val="0"/>
    </font>
    <font>
      <b/>
      <sz val="10"/>
      <color indexed="60"/>
      <name val="Arial"/>
      <family val="2"/>
    </font>
    <font>
      <b/>
      <sz val="10"/>
      <color indexed="18"/>
      <name val="Arial Cyr"/>
      <family val="0"/>
    </font>
    <font>
      <b/>
      <sz val="14"/>
      <color indexed="10"/>
      <name val="Arial Narrow"/>
      <family val="2"/>
    </font>
    <font>
      <b/>
      <sz val="16"/>
      <color indexed="10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66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 Cyr"/>
      <family val="0"/>
    </font>
    <font>
      <sz val="9"/>
      <color rgb="FF663300"/>
      <name val="Arial Narrow"/>
      <family val="2"/>
    </font>
    <font>
      <sz val="12"/>
      <color rgb="FF800000"/>
      <name val="Arial Narrow"/>
      <family val="2"/>
    </font>
    <font>
      <b/>
      <sz val="9"/>
      <color rgb="FF663300"/>
      <name val="Arial Narrow"/>
      <family val="2"/>
    </font>
    <font>
      <sz val="10"/>
      <color rgb="FF000066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0066"/>
      <name val="Arial Narrow"/>
      <family val="2"/>
    </font>
    <font>
      <sz val="9"/>
      <color rgb="FF000066"/>
      <name val="Times New Roman"/>
      <family val="1"/>
    </font>
    <font>
      <b/>
      <sz val="9"/>
      <color rgb="FF000066"/>
      <name val="Times New Roman"/>
      <family val="1"/>
    </font>
    <font>
      <b/>
      <u val="single"/>
      <sz val="10"/>
      <color rgb="FF000066"/>
      <name val="Arial Narrow"/>
      <family val="2"/>
    </font>
    <font>
      <b/>
      <sz val="10"/>
      <color rgb="FF000066"/>
      <name val="Arial Narrow"/>
      <family val="2"/>
    </font>
    <font>
      <sz val="11"/>
      <color rgb="FF000066"/>
      <name val="Arial Cyr"/>
      <family val="2"/>
    </font>
    <font>
      <b/>
      <sz val="11"/>
      <color rgb="FF003300"/>
      <name val="Arial Narrow"/>
      <family val="2"/>
    </font>
    <font>
      <sz val="10"/>
      <color rgb="FF0000CC"/>
      <name val="Arial Narrow"/>
      <family val="2"/>
    </font>
    <font>
      <sz val="11"/>
      <color rgb="FF003300"/>
      <name val="Arial Narrow"/>
      <family val="2"/>
    </font>
    <font>
      <b/>
      <sz val="10"/>
      <color rgb="FF0000CC"/>
      <name val="Arial Cyr"/>
      <family val="0"/>
    </font>
    <font>
      <b/>
      <sz val="10"/>
      <color rgb="FFC00000"/>
      <name val="Arial"/>
      <family val="2"/>
    </font>
    <font>
      <b/>
      <sz val="10"/>
      <color rgb="FFC00000"/>
      <name val="Arial Cyr"/>
      <family val="0"/>
    </font>
    <font>
      <b/>
      <sz val="10"/>
      <color rgb="FFFF0000"/>
      <name val="Arial"/>
      <family val="2"/>
    </font>
    <font>
      <sz val="10"/>
      <color rgb="FF800080"/>
      <name val="Arial Narrow"/>
      <family val="2"/>
    </font>
    <font>
      <sz val="10"/>
      <color rgb="FF003300"/>
      <name val="Arial Narrow"/>
      <family val="2"/>
    </font>
    <font>
      <b/>
      <sz val="10"/>
      <color rgb="FF000066"/>
      <name val="Arial Cyr"/>
      <family val="0"/>
    </font>
    <font>
      <b/>
      <sz val="14"/>
      <color rgb="FF000066"/>
      <name val="Arial Narrow"/>
      <family val="2"/>
    </font>
    <font>
      <b/>
      <sz val="14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6"/>
      <color rgb="FFFF0000"/>
      <name val="Times New Roman"/>
      <family val="1"/>
    </font>
    <font>
      <b/>
      <sz val="14"/>
      <color rgb="FF000066"/>
      <name val="Arial"/>
      <family val="2"/>
    </font>
    <font>
      <b/>
      <sz val="14"/>
      <color rgb="FF000066"/>
      <name val="Arial Cyr"/>
      <family val="2"/>
    </font>
    <font>
      <sz val="14"/>
      <color rgb="FF0000CC"/>
      <name val="Times New Roman"/>
      <family val="1"/>
    </font>
    <font>
      <sz val="14"/>
      <color rgb="FF800080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rgb="FFC00000"/>
      <name val="Arial Narrow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5" fillId="2" borderId="0" applyNumberFormat="0" applyBorder="0" applyAlignment="0" applyProtection="0"/>
    <xf numFmtId="0" fontId="195" fillId="3" borderId="0" applyNumberFormat="0" applyBorder="0" applyAlignment="0" applyProtection="0"/>
    <xf numFmtId="0" fontId="195" fillId="4" borderId="0" applyNumberFormat="0" applyBorder="0" applyAlignment="0" applyProtection="0"/>
    <xf numFmtId="0" fontId="195" fillId="5" borderId="0" applyNumberFormat="0" applyBorder="0" applyAlignment="0" applyProtection="0"/>
    <xf numFmtId="0" fontId="195" fillId="6" borderId="0" applyNumberFormat="0" applyBorder="0" applyAlignment="0" applyProtection="0"/>
    <xf numFmtId="0" fontId="195" fillId="7" borderId="0" applyNumberFormat="0" applyBorder="0" applyAlignment="0" applyProtection="0"/>
    <xf numFmtId="0" fontId="195" fillId="8" borderId="0" applyNumberFormat="0" applyBorder="0" applyAlignment="0" applyProtection="0"/>
    <xf numFmtId="0" fontId="195" fillId="9" borderId="0" applyNumberFormat="0" applyBorder="0" applyAlignment="0" applyProtection="0"/>
    <xf numFmtId="0" fontId="195" fillId="10" borderId="0" applyNumberFormat="0" applyBorder="0" applyAlignment="0" applyProtection="0"/>
    <xf numFmtId="0" fontId="195" fillId="11" borderId="0" applyNumberFormat="0" applyBorder="0" applyAlignment="0" applyProtection="0"/>
    <xf numFmtId="0" fontId="195" fillId="12" borderId="0" applyNumberFormat="0" applyBorder="0" applyAlignment="0" applyProtection="0"/>
    <xf numFmtId="0" fontId="195" fillId="13" borderId="0" applyNumberFormat="0" applyBorder="0" applyAlignment="0" applyProtection="0"/>
    <xf numFmtId="0" fontId="196" fillId="14" borderId="0" applyNumberFormat="0" applyBorder="0" applyAlignment="0" applyProtection="0"/>
    <xf numFmtId="0" fontId="196" fillId="15" borderId="0" applyNumberFormat="0" applyBorder="0" applyAlignment="0" applyProtection="0"/>
    <xf numFmtId="0" fontId="196" fillId="16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19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22" borderId="0" applyNumberFormat="0" applyBorder="0" applyAlignment="0" applyProtection="0"/>
    <xf numFmtId="0" fontId="196" fillId="23" borderId="0" applyNumberFormat="0" applyBorder="0" applyAlignment="0" applyProtection="0"/>
    <xf numFmtId="0" fontId="196" fillId="24" borderId="0" applyNumberFormat="0" applyBorder="0" applyAlignment="0" applyProtection="0"/>
    <xf numFmtId="0" fontId="196" fillId="25" borderId="0" applyNumberFormat="0" applyBorder="0" applyAlignment="0" applyProtection="0"/>
    <xf numFmtId="0" fontId="197" fillId="26" borderId="1" applyNumberFormat="0" applyAlignment="0" applyProtection="0"/>
    <xf numFmtId="0" fontId="198" fillId="27" borderId="2" applyNumberFormat="0" applyAlignment="0" applyProtection="0"/>
    <xf numFmtId="0" fontId="199" fillId="27" borderId="1" applyNumberFormat="0" applyAlignment="0" applyProtection="0"/>
    <xf numFmtId="0" fontId="20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1" fillId="0" borderId="3" applyNumberFormat="0" applyFill="0" applyAlignment="0" applyProtection="0"/>
    <xf numFmtId="0" fontId="202" fillId="0" borderId="4" applyNumberFormat="0" applyFill="0" applyAlignment="0" applyProtection="0"/>
    <xf numFmtId="0" fontId="203" fillId="0" borderId="5" applyNumberFormat="0" applyFill="0" applyAlignment="0" applyProtection="0"/>
    <xf numFmtId="0" fontId="203" fillId="0" borderId="0" applyNumberFormat="0" applyFill="0" applyBorder="0" applyAlignment="0" applyProtection="0"/>
    <xf numFmtId="0" fontId="204" fillId="0" borderId="6" applyNumberFormat="0" applyFill="0" applyAlignment="0" applyProtection="0"/>
    <xf numFmtId="0" fontId="205" fillId="28" borderId="7" applyNumberFormat="0" applyAlignment="0" applyProtection="0"/>
    <xf numFmtId="0" fontId="206" fillId="0" borderId="0" applyNumberFormat="0" applyFill="0" applyBorder="0" applyAlignment="0" applyProtection="0"/>
    <xf numFmtId="0" fontId="207" fillId="29" borderId="0" applyNumberFormat="0" applyBorder="0" applyAlignment="0" applyProtection="0"/>
    <xf numFmtId="0" fontId="0" fillId="0" borderId="0">
      <alignment/>
      <protection/>
    </xf>
    <xf numFmtId="0" fontId="208" fillId="0" borderId="0" applyNumberFormat="0" applyFill="0" applyBorder="0" applyAlignment="0" applyProtection="0"/>
    <xf numFmtId="0" fontId="209" fillId="30" borderId="0" applyNumberFormat="0" applyBorder="0" applyAlignment="0" applyProtection="0"/>
    <xf numFmtId="0" fontId="21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1" fillId="0" borderId="9" applyNumberFormat="0" applyFill="0" applyAlignment="0" applyProtection="0"/>
    <xf numFmtId="0" fontId="2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3" fillId="32" borderId="0" applyNumberFormat="0" applyBorder="0" applyAlignment="0" applyProtection="0"/>
  </cellStyleXfs>
  <cellXfs count="8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5" fillId="0" borderId="0" xfId="0" applyFont="1" applyAlignment="1">
      <alignment horizontal="center"/>
    </xf>
    <xf numFmtId="1" fontId="56" fillId="0" borderId="10" xfId="0" applyNumberFormat="1" applyFont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 vertical="center" wrapText="1"/>
    </xf>
    <xf numFmtId="1" fontId="54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1" fontId="17" fillId="0" borderId="0" xfId="53" applyNumberFormat="1" applyFont="1" applyAlignment="1">
      <alignment horizontal="center"/>
      <protection/>
    </xf>
    <xf numFmtId="1" fontId="25" fillId="0" borderId="0" xfId="53" applyNumberFormat="1" applyFont="1">
      <alignment/>
      <protection/>
    </xf>
    <xf numFmtId="1" fontId="26" fillId="0" borderId="0" xfId="53" applyNumberFormat="1" applyFont="1" applyAlignment="1">
      <alignment horizontal="center"/>
      <protection/>
    </xf>
    <xf numFmtId="1" fontId="27" fillId="0" borderId="0" xfId="53" applyNumberFormat="1" applyFont="1" applyAlignment="1">
      <alignment horizontal="center"/>
      <protection/>
    </xf>
    <xf numFmtId="1" fontId="28" fillId="0" borderId="0" xfId="53" applyNumberFormat="1" applyFont="1" applyAlignment="1">
      <alignment horizontal="center"/>
      <protection/>
    </xf>
    <xf numFmtId="1" fontId="23" fillId="0" borderId="0" xfId="53" applyNumberFormat="1" applyFont="1" applyAlignment="1">
      <alignment horizontal="center"/>
      <protection/>
    </xf>
    <xf numFmtId="1" fontId="3" fillId="0" borderId="0" xfId="53" applyNumberFormat="1" applyFont="1">
      <alignment/>
      <protection/>
    </xf>
    <xf numFmtId="1" fontId="30" fillId="0" borderId="0" xfId="53" applyNumberFormat="1" applyFont="1" applyAlignment="1">
      <alignment horizontal="right"/>
      <protection/>
    </xf>
    <xf numFmtId="1" fontId="1" fillId="34" borderId="14" xfId="53" applyNumberFormat="1" applyFont="1" applyFill="1" applyBorder="1" applyAlignment="1">
      <alignment horizontal="center"/>
      <protection/>
    </xf>
    <xf numFmtId="1" fontId="29" fillId="34" borderId="15" xfId="53" applyNumberFormat="1" applyFont="1" applyFill="1" applyBorder="1" applyAlignment="1">
      <alignment horizontal="left"/>
      <protection/>
    </xf>
    <xf numFmtId="1" fontId="29" fillId="34" borderId="16" xfId="53" applyNumberFormat="1" applyFont="1" applyFill="1" applyBorder="1" applyAlignment="1">
      <alignment horizontal="center"/>
      <protection/>
    </xf>
    <xf numFmtId="1" fontId="29" fillId="34" borderId="12" xfId="53" applyNumberFormat="1" applyFont="1" applyFill="1" applyBorder="1" applyAlignment="1">
      <alignment horizontal="center"/>
      <protection/>
    </xf>
    <xf numFmtId="1" fontId="31" fillId="34" borderId="17" xfId="53" applyNumberFormat="1" applyFont="1" applyFill="1" applyBorder="1" applyAlignment="1">
      <alignment horizontal="center"/>
      <protection/>
    </xf>
    <xf numFmtId="1" fontId="29" fillId="34" borderId="18" xfId="53" applyNumberFormat="1" applyFont="1" applyFill="1" applyBorder="1" applyAlignment="1">
      <alignment horizontal="center"/>
      <protection/>
    </xf>
    <xf numFmtId="1" fontId="29" fillId="34" borderId="10" xfId="53" applyNumberFormat="1" applyFont="1" applyFill="1" applyBorder="1" applyAlignment="1">
      <alignment horizontal="center"/>
      <protection/>
    </xf>
    <xf numFmtId="1" fontId="29" fillId="34" borderId="11" xfId="53" applyNumberFormat="1" applyFont="1" applyFill="1" applyBorder="1" applyAlignment="1">
      <alignment horizontal="center"/>
      <protection/>
    </xf>
    <xf numFmtId="1" fontId="31" fillId="34" borderId="19" xfId="53" applyNumberFormat="1" applyFont="1" applyFill="1" applyBorder="1" applyAlignment="1">
      <alignment horizontal="center"/>
      <protection/>
    </xf>
    <xf numFmtId="1" fontId="32" fillId="0" borderId="10" xfId="53" applyNumberFormat="1" applyFont="1" applyBorder="1" applyAlignment="1">
      <alignment horizontal="center"/>
      <protection/>
    </xf>
    <xf numFmtId="1" fontId="37" fillId="0" borderId="10" xfId="53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left"/>
      <protection/>
    </xf>
    <xf numFmtId="1" fontId="36" fillId="0" borderId="10" xfId="53" applyNumberFormat="1" applyFont="1" applyFill="1" applyBorder="1" applyAlignment="1">
      <alignment horizontal="center"/>
      <protection/>
    </xf>
    <xf numFmtId="1" fontId="35" fillId="0" borderId="0" xfId="53" applyNumberFormat="1" applyFont="1" applyBorder="1" applyAlignment="1">
      <alignment horizontal="center"/>
      <protection/>
    </xf>
    <xf numFmtId="1" fontId="36" fillId="0" borderId="0" xfId="53" applyNumberFormat="1" applyFont="1" applyBorder="1" applyAlignment="1">
      <alignment horizontal="center"/>
      <protection/>
    </xf>
    <xf numFmtId="1" fontId="35" fillId="0" borderId="0" xfId="53" applyNumberFormat="1" applyFont="1" applyFill="1" applyBorder="1" applyAlignment="1">
      <alignment horizontal="center"/>
      <protection/>
    </xf>
    <xf numFmtId="1" fontId="36" fillId="0" borderId="0" xfId="53" applyNumberFormat="1" applyFont="1" applyFill="1" applyBorder="1" applyAlignment="1">
      <alignment horizontal="center"/>
      <protection/>
    </xf>
    <xf numFmtId="1" fontId="25" fillId="34" borderId="20" xfId="53" applyNumberFormat="1" applyFont="1" applyFill="1" applyBorder="1">
      <alignment/>
      <protection/>
    </xf>
    <xf numFmtId="1" fontId="29" fillId="34" borderId="17" xfId="53" applyNumberFormat="1" applyFont="1" applyFill="1" applyBorder="1" applyAlignment="1">
      <alignment horizontal="center"/>
      <protection/>
    </xf>
    <xf numFmtId="1" fontId="38" fillId="0" borderId="10" xfId="53" applyNumberFormat="1" applyFont="1" applyBorder="1" applyAlignment="1">
      <alignment horizontal="center"/>
      <protection/>
    </xf>
    <xf numFmtId="1" fontId="41" fillId="0" borderId="10" xfId="53" applyNumberFormat="1" applyFont="1" applyFill="1" applyBorder="1" applyAlignment="1">
      <alignment horizontal="center"/>
      <protection/>
    </xf>
    <xf numFmtId="1" fontId="41" fillId="0" borderId="10" xfId="53" applyNumberFormat="1" applyFont="1" applyBorder="1" applyAlignment="1">
      <alignment horizontal="center"/>
      <protection/>
    </xf>
    <xf numFmtId="49" fontId="38" fillId="0" borderId="10" xfId="53" applyNumberFormat="1" applyFont="1" applyBorder="1" applyAlignment="1">
      <alignment horizontal="left"/>
      <protection/>
    </xf>
    <xf numFmtId="1" fontId="42" fillId="0" borderId="10" xfId="53" applyNumberFormat="1" applyFont="1" applyFill="1" applyBorder="1" applyAlignment="1">
      <alignment horizontal="center"/>
      <protection/>
    </xf>
    <xf numFmtId="49" fontId="38" fillId="36" borderId="10" xfId="53" applyNumberFormat="1" applyFont="1" applyFill="1" applyBorder="1" applyAlignment="1">
      <alignment horizontal="left"/>
      <protection/>
    </xf>
    <xf numFmtId="49" fontId="38" fillId="0" borderId="0" xfId="53" applyNumberFormat="1" applyFont="1" applyAlignment="1">
      <alignment horizontal="left"/>
      <protection/>
    </xf>
    <xf numFmtId="1" fontId="20" fillId="0" borderId="0" xfId="53" applyNumberFormat="1" applyFont="1" applyBorder="1">
      <alignment/>
      <protection/>
    </xf>
    <xf numFmtId="1" fontId="21" fillId="0" borderId="0" xfId="53" applyNumberFormat="1" applyFont="1" applyBorder="1">
      <alignment/>
      <protection/>
    </xf>
    <xf numFmtId="1" fontId="22" fillId="0" borderId="0" xfId="53" applyNumberFormat="1" applyFont="1" applyBorder="1">
      <alignment/>
      <protection/>
    </xf>
    <xf numFmtId="1" fontId="24" fillId="0" borderId="0" xfId="53" applyNumberFormat="1" applyFont="1" applyBorder="1">
      <alignment/>
      <protection/>
    </xf>
    <xf numFmtId="1" fontId="19" fillId="0" borderId="0" xfId="53" applyNumberFormat="1" applyFont="1" applyAlignment="1">
      <alignment horizontal="center"/>
      <protection/>
    </xf>
    <xf numFmtId="1" fontId="29" fillId="0" borderId="0" xfId="53" applyNumberFormat="1" applyFont="1" applyBorder="1">
      <alignment/>
      <protection/>
    </xf>
    <xf numFmtId="1" fontId="43" fillId="0" borderId="0" xfId="53" applyNumberFormat="1" applyFont="1">
      <alignment/>
      <protection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7" borderId="10" xfId="0" applyFont="1" applyFill="1" applyBorder="1" applyAlignment="1">
      <alignment horizontal="center"/>
    </xf>
    <xf numFmtId="0" fontId="52" fillId="37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14" fillId="38" borderId="10" xfId="0" applyNumberFormat="1" applyFont="1" applyFill="1" applyBorder="1" applyAlignment="1">
      <alignment horizontal="center" vertical="center" textRotation="90" wrapText="1"/>
    </xf>
    <xf numFmtId="1" fontId="12" fillId="38" borderId="10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/>
    </xf>
    <xf numFmtId="49" fontId="60" fillId="37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/>
    </xf>
    <xf numFmtId="0" fontId="29" fillId="39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60" fillId="0" borderId="24" xfId="0" applyFont="1" applyBorder="1" applyAlignment="1">
      <alignment horizontal="left"/>
    </xf>
    <xf numFmtId="49" fontId="19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/>
    </xf>
    <xf numFmtId="0" fontId="214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1" fontId="215" fillId="0" borderId="10" xfId="0" applyNumberFormat="1" applyFont="1" applyBorder="1" applyAlignment="1">
      <alignment horizontal="center" vertical="center" wrapText="1"/>
    </xf>
    <xf numFmtId="0" fontId="19" fillId="0" borderId="0" xfId="53" applyFont="1">
      <alignment/>
      <protection/>
    </xf>
    <xf numFmtId="0" fontId="47" fillId="0" borderId="0" xfId="53" applyFont="1">
      <alignment/>
      <protection/>
    </xf>
    <xf numFmtId="49" fontId="62" fillId="0" borderId="0" xfId="53" applyNumberFormat="1" applyFont="1" applyAlignment="1">
      <alignment horizontal="center"/>
      <protection/>
    </xf>
    <xf numFmtId="1" fontId="29" fillId="0" borderId="0" xfId="53" applyNumberFormat="1" applyFont="1" applyAlignment="1">
      <alignment horizontal="center"/>
      <protection/>
    </xf>
    <xf numFmtId="1" fontId="29" fillId="0" borderId="0" xfId="53" applyNumberFormat="1" applyFont="1" applyBorder="1" applyAlignment="1">
      <alignment horizontal="center"/>
      <protection/>
    </xf>
    <xf numFmtId="49" fontId="216" fillId="0" borderId="0" xfId="0" applyNumberFormat="1" applyFont="1" applyAlignment="1">
      <alignment horizontal="right"/>
    </xf>
    <xf numFmtId="0" fontId="15" fillId="34" borderId="12" xfId="0" applyFont="1" applyFill="1" applyBorder="1" applyAlignment="1">
      <alignment horizontal="center"/>
    </xf>
    <xf numFmtId="49" fontId="19" fillId="0" borderId="0" xfId="53" applyNumberFormat="1" applyFont="1" applyAlignment="1">
      <alignment horizontal="left"/>
      <protection/>
    </xf>
    <xf numFmtId="49" fontId="19" fillId="0" borderId="0" xfId="53" applyNumberFormat="1" applyFont="1" applyFill="1" applyBorder="1" applyAlignment="1">
      <alignment horizontal="center"/>
      <protection/>
    </xf>
    <xf numFmtId="0" fontId="19" fillId="0" borderId="0" xfId="53" applyFont="1" applyBorder="1">
      <alignment/>
      <protection/>
    </xf>
    <xf numFmtId="49" fontId="19" fillId="0" borderId="0" xfId="53" applyNumberFormat="1" applyFont="1" applyAlignment="1">
      <alignment horizontal="center"/>
      <protection/>
    </xf>
    <xf numFmtId="49" fontId="26" fillId="0" borderId="0" xfId="53" applyNumberFormat="1" applyFont="1" applyAlignment="1">
      <alignment horizontal="center"/>
      <protection/>
    </xf>
    <xf numFmtId="1" fontId="45" fillId="0" borderId="0" xfId="53" applyNumberFormat="1" applyFont="1" applyAlignment="1">
      <alignment/>
      <protection/>
    </xf>
    <xf numFmtId="49" fontId="29" fillId="0" borderId="0" xfId="53" applyNumberFormat="1" applyFont="1" applyBorder="1" applyAlignment="1">
      <alignment horizontal="center"/>
      <protection/>
    </xf>
    <xf numFmtId="49" fontId="44" fillId="0" borderId="0" xfId="53" applyNumberFormat="1" applyFont="1" applyAlignment="1">
      <alignment horizontal="center"/>
      <protection/>
    </xf>
    <xf numFmtId="49" fontId="29" fillId="0" borderId="18" xfId="53" applyNumberFormat="1" applyFont="1" applyBorder="1" applyAlignment="1">
      <alignment horizontal="center"/>
      <protection/>
    </xf>
    <xf numFmtId="49" fontId="63" fillId="0" borderId="0" xfId="53" applyNumberFormat="1" applyFont="1" applyAlignment="1">
      <alignment horizontal="center"/>
      <protection/>
    </xf>
    <xf numFmtId="49" fontId="61" fillId="0" borderId="0" xfId="53" applyNumberFormat="1" applyFont="1" applyAlignment="1">
      <alignment horizontal="center"/>
      <protection/>
    </xf>
    <xf numFmtId="1" fontId="44" fillId="0" borderId="10" xfId="53" applyNumberFormat="1" applyFont="1" applyBorder="1" applyAlignment="1">
      <alignment horizontal="center"/>
      <protection/>
    </xf>
    <xf numFmtId="1" fontId="58" fillId="0" borderId="10" xfId="53" applyNumberFormat="1" applyFont="1" applyBorder="1" applyAlignment="1">
      <alignment horizontal="center"/>
      <protection/>
    </xf>
    <xf numFmtId="49" fontId="19" fillId="0" borderId="10" xfId="53" applyNumberFormat="1" applyFont="1" applyBorder="1" applyAlignment="1">
      <alignment horizontal="center"/>
      <protection/>
    </xf>
    <xf numFmtId="49" fontId="19" fillId="0" borderId="10" xfId="53" applyNumberFormat="1" applyFont="1" applyBorder="1" applyAlignment="1">
      <alignment horizontal="left"/>
      <protection/>
    </xf>
    <xf numFmtId="1" fontId="19" fillId="0" borderId="10" xfId="53" applyNumberFormat="1" applyFont="1" applyBorder="1" applyAlignment="1">
      <alignment horizontal="center"/>
      <protection/>
    </xf>
    <xf numFmtId="49" fontId="32" fillId="0" borderId="10" xfId="53" applyNumberFormat="1" applyFont="1" applyBorder="1" applyAlignment="1">
      <alignment horizontal="center"/>
      <protection/>
    </xf>
    <xf numFmtId="49" fontId="32" fillId="0" borderId="10" xfId="53" applyNumberFormat="1" applyFont="1" applyBorder="1" applyAlignment="1">
      <alignment horizontal="left"/>
      <protection/>
    </xf>
    <xf numFmtId="49" fontId="32" fillId="0" borderId="0" xfId="53" applyNumberFormat="1" applyFont="1" applyAlignment="1">
      <alignment horizontal="center"/>
      <protection/>
    </xf>
    <xf numFmtId="49" fontId="32" fillId="0" borderId="0" xfId="53" applyNumberFormat="1" applyFont="1" applyAlignment="1">
      <alignment horizontal="left"/>
      <protection/>
    </xf>
    <xf numFmtId="49" fontId="38" fillId="0" borderId="10" xfId="53" applyNumberFormat="1" applyFont="1" applyBorder="1" applyAlignment="1">
      <alignment horizontal="center"/>
      <protection/>
    </xf>
    <xf numFmtId="49" fontId="38" fillId="0" borderId="0" xfId="53" applyNumberFormat="1" applyFont="1" applyAlignment="1">
      <alignment horizontal="center"/>
      <protection/>
    </xf>
    <xf numFmtId="49" fontId="38" fillId="0" borderId="0" xfId="53" applyNumberFormat="1" applyFont="1" applyBorder="1" applyAlignment="1">
      <alignment horizontal="center"/>
      <protection/>
    </xf>
    <xf numFmtId="49" fontId="38" fillId="0" borderId="0" xfId="53" applyNumberFormat="1" applyFont="1" applyBorder="1" applyAlignment="1">
      <alignment horizontal="left"/>
      <protection/>
    </xf>
    <xf numFmtId="1" fontId="38" fillId="0" borderId="0" xfId="53" applyNumberFormat="1" applyFont="1" applyBorder="1" applyAlignment="1">
      <alignment horizontal="center"/>
      <protection/>
    </xf>
    <xf numFmtId="1" fontId="62" fillId="0" borderId="10" xfId="53" applyNumberFormat="1" applyFont="1" applyBorder="1" applyAlignment="1">
      <alignment horizontal="center"/>
      <protection/>
    </xf>
    <xf numFmtId="49" fontId="32" fillId="36" borderId="10" xfId="53" applyNumberFormat="1" applyFont="1" applyFill="1" applyBorder="1" applyAlignment="1">
      <alignment horizontal="left"/>
      <protection/>
    </xf>
    <xf numFmtId="49" fontId="32" fillId="36" borderId="10" xfId="53" applyNumberFormat="1" applyFont="1" applyFill="1" applyBorder="1" applyAlignment="1">
      <alignment horizontal="center"/>
      <protection/>
    </xf>
    <xf numFmtId="49" fontId="38" fillId="36" borderId="10" xfId="53" applyNumberFormat="1" applyFont="1" applyFill="1" applyBorder="1" applyAlignment="1">
      <alignment horizontal="center"/>
      <protection/>
    </xf>
    <xf numFmtId="1" fontId="29" fillId="0" borderId="0" xfId="53" applyNumberFormat="1" applyFont="1">
      <alignment/>
      <protection/>
    </xf>
    <xf numFmtId="1" fontId="3" fillId="0" borderId="0" xfId="53" applyNumberFormat="1" applyFont="1" applyAlignment="1">
      <alignment horizontal="center"/>
      <protection/>
    </xf>
    <xf numFmtId="1" fontId="31" fillId="0" borderId="0" xfId="53" applyNumberFormat="1" applyFont="1" applyAlignment="1">
      <alignment/>
      <protection/>
    </xf>
    <xf numFmtId="1" fontId="64" fillId="0" borderId="0" xfId="53" applyNumberFormat="1" applyFont="1" applyAlignment="1">
      <alignment horizontal="center"/>
      <protection/>
    </xf>
    <xf numFmtId="1" fontId="57" fillId="34" borderId="14" xfId="53" applyNumberFormat="1" applyFont="1" applyFill="1" applyBorder="1" applyAlignment="1">
      <alignment horizontal="center"/>
      <protection/>
    </xf>
    <xf numFmtId="1" fontId="48" fillId="34" borderId="19" xfId="53" applyNumberFormat="1" applyFont="1" applyFill="1" applyBorder="1" applyAlignment="1">
      <alignment horizontal="center"/>
      <protection/>
    </xf>
    <xf numFmtId="1" fontId="46" fillId="34" borderId="18" xfId="53" applyNumberFormat="1" applyFont="1" applyFill="1" applyBorder="1" applyAlignment="1">
      <alignment horizontal="center"/>
      <protection/>
    </xf>
    <xf numFmtId="1" fontId="29" fillId="0" borderId="10" xfId="53" applyNumberFormat="1" applyFont="1" applyBorder="1" applyAlignment="1">
      <alignment horizontal="center"/>
      <protection/>
    </xf>
    <xf numFmtId="49" fontId="48" fillId="0" borderId="10" xfId="53" applyNumberFormat="1" applyFont="1" applyBorder="1" applyAlignment="1">
      <alignment horizontal="left"/>
      <protection/>
    </xf>
    <xf numFmtId="1" fontId="46" fillId="36" borderId="10" xfId="53" applyNumberFormat="1" applyFont="1" applyFill="1" applyBorder="1" applyAlignment="1">
      <alignment horizontal="center"/>
      <protection/>
    </xf>
    <xf numFmtId="1" fontId="35" fillId="0" borderId="10" xfId="53" applyNumberFormat="1" applyFont="1" applyFill="1" applyBorder="1" applyAlignment="1">
      <alignment horizontal="center"/>
      <protection/>
    </xf>
    <xf numFmtId="1" fontId="35" fillId="0" borderId="10" xfId="53" applyNumberFormat="1" applyFont="1" applyBorder="1" applyAlignment="1">
      <alignment horizontal="center"/>
      <protection/>
    </xf>
    <xf numFmtId="1" fontId="33" fillId="0" borderId="10" xfId="53" applyNumberFormat="1" applyFont="1" applyBorder="1" applyAlignment="1">
      <alignment horizontal="center"/>
      <protection/>
    </xf>
    <xf numFmtId="177" fontId="3" fillId="0" borderId="10" xfId="53" applyNumberFormat="1" applyFont="1" applyBorder="1" applyAlignment="1">
      <alignment horizontal="center"/>
      <protection/>
    </xf>
    <xf numFmtId="49" fontId="48" fillId="36" borderId="10" xfId="53" applyNumberFormat="1" applyFont="1" applyFill="1" applyBorder="1" applyAlignment="1">
      <alignment horizontal="left"/>
      <protection/>
    </xf>
    <xf numFmtId="49" fontId="34" fillId="0" borderId="10" xfId="53" applyNumberFormat="1" applyFont="1" applyBorder="1" applyAlignment="1">
      <alignment horizontal="left"/>
      <protection/>
    </xf>
    <xf numFmtId="49" fontId="34" fillId="36" borderId="10" xfId="53" applyNumberFormat="1" applyFont="1" applyFill="1" applyBorder="1" applyAlignment="1">
      <alignment horizontal="left"/>
      <protection/>
    </xf>
    <xf numFmtId="49" fontId="34" fillId="0" borderId="0" xfId="53" applyNumberFormat="1" applyFont="1" applyAlignment="1">
      <alignment horizontal="left"/>
      <protection/>
    </xf>
    <xf numFmtId="49" fontId="34" fillId="0" borderId="10" xfId="53" applyNumberFormat="1" applyFont="1" applyFill="1" applyBorder="1" applyAlignment="1">
      <alignment horizontal="left"/>
      <protection/>
    </xf>
    <xf numFmtId="1" fontId="34" fillId="0" borderId="0" xfId="53" applyNumberFormat="1" applyFont="1" applyBorder="1" applyAlignment="1">
      <alignment horizontal="center"/>
      <protection/>
    </xf>
    <xf numFmtId="1" fontId="29" fillId="0" borderId="0" xfId="53" applyNumberFormat="1" applyFont="1" applyBorder="1" applyAlignment="1">
      <alignment horizontal="left"/>
      <protection/>
    </xf>
    <xf numFmtId="1" fontId="50" fillId="34" borderId="19" xfId="53" applyNumberFormat="1" applyFont="1" applyFill="1" applyBorder="1" applyAlignment="1">
      <alignment horizontal="center"/>
      <protection/>
    </xf>
    <xf numFmtId="49" fontId="50" fillId="0" borderId="10" xfId="53" applyNumberFormat="1" applyFont="1" applyBorder="1" applyAlignment="1">
      <alignment horizontal="left"/>
      <protection/>
    </xf>
    <xf numFmtId="1" fontId="39" fillId="0" borderId="10" xfId="53" applyNumberFormat="1" applyFont="1" applyBorder="1" applyAlignment="1">
      <alignment horizontal="center"/>
      <protection/>
    </xf>
    <xf numFmtId="49" fontId="40" fillId="0" borderId="10" xfId="53" applyNumberFormat="1" applyFont="1" applyBorder="1" applyAlignment="1">
      <alignment horizontal="left"/>
      <protection/>
    </xf>
    <xf numFmtId="49" fontId="40" fillId="36" borderId="10" xfId="53" applyNumberFormat="1" applyFont="1" applyFill="1" applyBorder="1" applyAlignment="1">
      <alignment horizontal="left"/>
      <protection/>
    </xf>
    <xf numFmtId="49" fontId="40" fillId="0" borderId="0" xfId="53" applyNumberFormat="1" applyFont="1" applyAlignment="1">
      <alignment horizontal="left"/>
      <protection/>
    </xf>
    <xf numFmtId="1" fontId="21" fillId="0" borderId="0" xfId="53" applyNumberFormat="1" applyFont="1" applyBorder="1" applyAlignment="1">
      <alignment horizontal="center"/>
      <protection/>
    </xf>
    <xf numFmtId="49" fontId="29" fillId="0" borderId="0" xfId="53" applyNumberFormat="1" applyFont="1" applyFill="1" applyBorder="1" applyAlignment="1">
      <alignment horizontal="center"/>
      <protection/>
    </xf>
    <xf numFmtId="0" fontId="52" fillId="37" borderId="25" xfId="0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/>
    </xf>
    <xf numFmtId="0" fontId="217" fillId="37" borderId="26" xfId="0" applyFont="1" applyFill="1" applyBorder="1" applyAlignment="1">
      <alignment horizontal="center"/>
    </xf>
    <xf numFmtId="49" fontId="29" fillId="0" borderId="0" xfId="53" applyNumberFormat="1" applyFont="1" applyAlignment="1">
      <alignment horizontal="center"/>
      <protection/>
    </xf>
    <xf numFmtId="49" fontId="40" fillId="0" borderId="0" xfId="53" applyNumberFormat="1" applyFont="1" applyBorder="1" applyAlignment="1">
      <alignment horizontal="left"/>
      <protection/>
    </xf>
    <xf numFmtId="0" fontId="218" fillId="0" borderId="10" xfId="0" applyFont="1" applyBorder="1" applyAlignment="1">
      <alignment vertical="center" wrapText="1"/>
    </xf>
    <xf numFmtId="49" fontId="1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Alignment="1">
      <alignment horizontal="center"/>
      <protection/>
    </xf>
    <xf numFmtId="49" fontId="1" fillId="40" borderId="10" xfId="53" applyNumberFormat="1" applyFont="1" applyFill="1" applyBorder="1" applyAlignment="1">
      <alignment horizontal="center"/>
      <protection/>
    </xf>
    <xf numFmtId="49" fontId="1" fillId="0" borderId="0" xfId="53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29" fillId="0" borderId="0" xfId="53" applyFont="1">
      <alignment/>
      <protection/>
    </xf>
    <xf numFmtId="0" fontId="219" fillId="37" borderId="25" xfId="0" applyFont="1" applyFill="1" applyBorder="1" applyAlignment="1">
      <alignment horizontal="center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right"/>
      <protection/>
    </xf>
    <xf numFmtId="0" fontId="0" fillId="0" borderId="0" xfId="53" applyFont="1" applyAlignment="1">
      <alignment horizontal="left" indent="7"/>
      <protection/>
    </xf>
    <xf numFmtId="0" fontId="22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20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49" fontId="29" fillId="0" borderId="0" xfId="53" applyNumberFormat="1" applyFont="1" applyAlignment="1">
      <alignment horizontal="right"/>
      <protection/>
    </xf>
    <xf numFmtId="49" fontId="73" fillId="0" borderId="0" xfId="53" applyNumberFormat="1" applyFont="1" applyAlignment="1">
      <alignment horizontal="left" vertical="center"/>
      <protection/>
    </xf>
    <xf numFmtId="49" fontId="44" fillId="37" borderId="10" xfId="53" applyNumberFormat="1" applyFont="1" applyFill="1" applyBorder="1" applyAlignment="1">
      <alignment horizontal="center"/>
      <protection/>
    </xf>
    <xf numFmtId="49" fontId="45" fillId="41" borderId="16" xfId="53" applyNumberFormat="1" applyFont="1" applyFill="1" applyBorder="1" applyAlignment="1">
      <alignment horizontal="left"/>
      <protection/>
    </xf>
    <xf numFmtId="1" fontId="19" fillId="37" borderId="16" xfId="53" applyNumberFormat="1" applyFont="1" applyFill="1" applyBorder="1" applyAlignment="1">
      <alignment horizontal="center"/>
      <protection/>
    </xf>
    <xf numFmtId="49" fontId="73" fillId="0" borderId="18" xfId="53" applyNumberFormat="1" applyFont="1" applyBorder="1" applyAlignment="1">
      <alignment horizontal="left" vertical="center"/>
      <protection/>
    </xf>
    <xf numFmtId="49" fontId="32" fillId="0" borderId="0" xfId="53" applyNumberFormat="1" applyFont="1" applyFill="1" applyAlignment="1">
      <alignment horizontal="left"/>
      <protection/>
    </xf>
    <xf numFmtId="0" fontId="38" fillId="0" borderId="10" xfId="53" applyFont="1" applyBorder="1">
      <alignment/>
      <protection/>
    </xf>
    <xf numFmtId="49" fontId="45" fillId="37" borderId="16" xfId="53" applyNumberFormat="1" applyFont="1" applyFill="1" applyBorder="1" applyAlignment="1">
      <alignment horizontal="left"/>
      <protection/>
    </xf>
    <xf numFmtId="1" fontId="29" fillId="0" borderId="0" xfId="53" applyNumberFormat="1" applyFont="1" applyAlignment="1">
      <alignment horizontal="left"/>
      <protection/>
    </xf>
    <xf numFmtId="1" fontId="3" fillId="38" borderId="12" xfId="53" applyNumberFormat="1" applyFont="1" applyFill="1" applyBorder="1" applyAlignment="1">
      <alignment horizontal="center"/>
      <protection/>
    </xf>
    <xf numFmtId="1" fontId="3" fillId="38" borderId="11" xfId="53" applyNumberFormat="1" applyFont="1" applyFill="1" applyBorder="1" applyAlignment="1">
      <alignment horizontal="center"/>
      <protection/>
    </xf>
    <xf numFmtId="1" fontId="35" fillId="42" borderId="10" xfId="53" applyNumberFormat="1" applyFont="1" applyFill="1" applyBorder="1" applyAlignment="1">
      <alignment horizontal="center"/>
      <protection/>
    </xf>
    <xf numFmtId="1" fontId="5" fillId="36" borderId="10" xfId="53" applyNumberFormat="1" applyFont="1" applyFill="1" applyBorder="1" applyAlignment="1">
      <alignment horizontal="center"/>
      <protection/>
    </xf>
    <xf numFmtId="1" fontId="46" fillId="36" borderId="11" xfId="53" applyNumberFormat="1" applyFont="1" applyFill="1" applyBorder="1" applyAlignment="1">
      <alignment horizontal="center"/>
      <protection/>
    </xf>
    <xf numFmtId="49" fontId="34" fillId="0" borderId="0" xfId="53" applyNumberFormat="1" applyFont="1" applyBorder="1" applyAlignment="1">
      <alignment horizontal="left"/>
      <protection/>
    </xf>
    <xf numFmtId="49" fontId="50" fillId="0" borderId="0" xfId="53" applyNumberFormat="1" applyFont="1" applyBorder="1" applyAlignment="1">
      <alignment horizontal="left"/>
      <protection/>
    </xf>
    <xf numFmtId="1" fontId="41" fillId="42" borderId="10" xfId="53" applyNumberFormat="1" applyFont="1" applyFill="1" applyBorder="1" applyAlignment="1">
      <alignment horizontal="center"/>
      <protection/>
    </xf>
    <xf numFmtId="0" fontId="29" fillId="0" borderId="0" xfId="53" applyFont="1" applyBorder="1">
      <alignment/>
      <protection/>
    </xf>
    <xf numFmtId="49" fontId="70" fillId="0" borderId="0" xfId="53" applyNumberFormat="1" applyFont="1" applyBorder="1" applyAlignment="1">
      <alignment/>
      <protection/>
    </xf>
    <xf numFmtId="49" fontId="71" fillId="0" borderId="0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/>
      <protection/>
    </xf>
    <xf numFmtId="49" fontId="70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Alignment="1">
      <alignment horizontal="left"/>
      <protection/>
    </xf>
    <xf numFmtId="49" fontId="74" fillId="0" borderId="0" xfId="53" applyNumberFormat="1" applyFont="1" applyAlignment="1">
      <alignment horizontal="left"/>
      <protection/>
    </xf>
    <xf numFmtId="49" fontId="1" fillId="0" borderId="0" xfId="53" applyNumberFormat="1" applyFont="1" applyAlignment="1">
      <alignment horizontal="right"/>
      <protection/>
    </xf>
    <xf numFmtId="49" fontId="1" fillId="43" borderId="10" xfId="53" applyNumberFormat="1" applyFont="1" applyFill="1" applyBorder="1" applyAlignment="1">
      <alignment horizontal="center"/>
      <protection/>
    </xf>
    <xf numFmtId="49" fontId="74" fillId="0" borderId="16" xfId="53" applyNumberFormat="1" applyFont="1" applyFill="1" applyBorder="1" applyAlignment="1">
      <alignment horizontal="left"/>
      <protection/>
    </xf>
    <xf numFmtId="1" fontId="66" fillId="43" borderId="10" xfId="53" applyNumberFormat="1" applyFont="1" applyFill="1" applyBorder="1" applyAlignment="1">
      <alignment horizontal="center"/>
      <protection/>
    </xf>
    <xf numFmtId="1" fontId="67" fillId="43" borderId="10" xfId="53" applyNumberFormat="1" applyFont="1" applyFill="1" applyBorder="1" applyAlignment="1">
      <alignment horizontal="center"/>
      <protection/>
    </xf>
    <xf numFmtId="1" fontId="70" fillId="43" borderId="11" xfId="53" applyNumberFormat="1" applyFont="1" applyFill="1" applyBorder="1" applyAlignment="1">
      <alignment horizontal="right" indent="1"/>
      <protection/>
    </xf>
    <xf numFmtId="49" fontId="74" fillId="43" borderId="10" xfId="53" applyNumberFormat="1" applyFont="1" applyFill="1" applyBorder="1" applyAlignment="1">
      <alignment horizontal="center"/>
      <protection/>
    </xf>
    <xf numFmtId="49" fontId="71" fillId="0" borderId="16" xfId="53" applyNumberFormat="1" applyFont="1" applyFill="1" applyBorder="1" applyAlignment="1">
      <alignment horizontal="left"/>
      <protection/>
    </xf>
    <xf numFmtId="49" fontId="71" fillId="43" borderId="10" xfId="53" applyNumberFormat="1" applyFont="1" applyFill="1" applyBorder="1" applyAlignment="1">
      <alignment horizontal="center"/>
      <protection/>
    </xf>
    <xf numFmtId="49" fontId="2" fillId="0" borderId="16" xfId="53" applyNumberFormat="1" applyFont="1" applyFill="1" applyBorder="1" applyAlignment="1">
      <alignment horizontal="left"/>
      <protection/>
    </xf>
    <xf numFmtId="49" fontId="2" fillId="36" borderId="16" xfId="53" applyNumberFormat="1" applyFont="1" applyFill="1" applyBorder="1" applyAlignment="1">
      <alignment horizontal="left"/>
      <protection/>
    </xf>
    <xf numFmtId="0" fontId="75" fillId="0" borderId="0" xfId="53" applyFont="1">
      <alignment/>
      <protection/>
    </xf>
    <xf numFmtId="49" fontId="71" fillId="0" borderId="10" xfId="53" applyNumberFormat="1" applyFont="1" applyFill="1" applyBorder="1" applyAlignment="1">
      <alignment horizontal="left"/>
      <protection/>
    </xf>
    <xf numFmtId="49" fontId="2" fillId="36" borderId="0" xfId="53" applyNumberFormat="1" applyFont="1" applyFill="1" applyBorder="1" applyAlignment="1">
      <alignment horizontal="left"/>
      <protection/>
    </xf>
    <xf numFmtId="49" fontId="2" fillId="0" borderId="14" xfId="53" applyNumberFormat="1" applyFont="1" applyFill="1" applyBorder="1" applyAlignment="1">
      <alignment horizontal="left"/>
      <protection/>
    </xf>
    <xf numFmtId="49" fontId="18" fillId="0" borderId="0" xfId="53" applyNumberFormat="1" applyFont="1" applyAlignment="1">
      <alignment horizontal="left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49" fontId="1" fillId="0" borderId="0" xfId="53" applyNumberFormat="1" applyFont="1" applyFill="1" applyBorder="1" applyAlignment="1">
      <alignment/>
      <protection/>
    </xf>
    <xf numFmtId="49" fontId="68" fillId="0" borderId="0" xfId="53" applyNumberFormat="1" applyFont="1" applyFill="1" applyBorder="1" applyAlignment="1">
      <alignment horizontal="left"/>
      <protection/>
    </xf>
    <xf numFmtId="49" fontId="68" fillId="0" borderId="0" xfId="53" applyNumberFormat="1" applyFont="1" applyFill="1" applyBorder="1" applyAlignment="1">
      <alignment horizontal="center"/>
      <protection/>
    </xf>
    <xf numFmtId="1" fontId="221" fillId="0" borderId="10" xfId="0" applyNumberFormat="1" applyFont="1" applyBorder="1" applyAlignment="1">
      <alignment horizontal="center" vertical="center" wrapText="1"/>
    </xf>
    <xf numFmtId="1" fontId="222" fillId="0" borderId="10" xfId="0" applyNumberFormat="1" applyFont="1" applyBorder="1" applyAlignment="1">
      <alignment horizontal="center" vertical="center" wrapText="1"/>
    </xf>
    <xf numFmtId="1" fontId="223" fillId="38" borderId="10" xfId="0" applyNumberFormat="1" applyFont="1" applyFill="1" applyBorder="1" applyAlignment="1">
      <alignment horizontal="center" vertical="center" textRotation="90" wrapText="1"/>
    </xf>
    <xf numFmtId="1" fontId="224" fillId="38" borderId="10" xfId="0" applyNumberFormat="1" applyFont="1" applyFill="1" applyBorder="1" applyAlignment="1">
      <alignment horizontal="center" vertical="center" textRotation="90" wrapText="1"/>
    </xf>
    <xf numFmtId="49" fontId="65" fillId="44" borderId="10" xfId="53" applyNumberFormat="1" applyFont="1" applyFill="1" applyBorder="1" applyAlignment="1">
      <alignment horizontal="center"/>
      <protection/>
    </xf>
    <xf numFmtId="49" fontId="3" fillId="18" borderId="12" xfId="53" applyNumberFormat="1" applyFont="1" applyFill="1" applyBorder="1" applyAlignment="1">
      <alignment horizontal="center"/>
      <protection/>
    </xf>
    <xf numFmtId="49" fontId="3" fillId="18" borderId="11" xfId="53" applyNumberFormat="1" applyFont="1" applyFill="1" applyBorder="1" applyAlignment="1">
      <alignment horizontal="center"/>
      <protection/>
    </xf>
    <xf numFmtId="49" fontId="15" fillId="44" borderId="10" xfId="53" applyNumberFormat="1" applyFont="1" applyFill="1" applyBorder="1" applyAlignment="1">
      <alignment horizontal="center"/>
      <protection/>
    </xf>
    <xf numFmtId="49" fontId="3" fillId="18" borderId="10" xfId="53" applyNumberFormat="1" applyFont="1" applyFill="1" applyBorder="1" applyAlignment="1">
      <alignment horizontal="center"/>
      <protection/>
    </xf>
    <xf numFmtId="49" fontId="16" fillId="45" borderId="10" xfId="53" applyNumberFormat="1" applyFont="1" applyFill="1" applyBorder="1" applyAlignment="1">
      <alignment horizontal="center"/>
      <protection/>
    </xf>
    <xf numFmtId="49" fontId="1" fillId="46" borderId="12" xfId="53" applyNumberFormat="1" applyFont="1" applyFill="1" applyBorder="1" applyAlignment="1">
      <alignment horizontal="center"/>
      <protection/>
    </xf>
    <xf numFmtId="49" fontId="16" fillId="46" borderId="12" xfId="53" applyNumberFormat="1" applyFont="1" applyFill="1" applyBorder="1" applyAlignment="1">
      <alignment horizontal="center"/>
      <protection/>
    </xf>
    <xf numFmtId="49" fontId="1" fillId="42" borderId="15" xfId="53" applyNumberFormat="1" applyFont="1" applyFill="1" applyBorder="1" applyAlignment="1">
      <alignment horizontal="center"/>
      <protection/>
    </xf>
    <xf numFmtId="49" fontId="1" fillId="42" borderId="16" xfId="53" applyNumberFormat="1" applyFont="1" applyFill="1" applyBorder="1" applyAlignment="1">
      <alignment horizontal="left"/>
      <protection/>
    </xf>
    <xf numFmtId="49" fontId="1" fillId="42" borderId="16" xfId="53" applyNumberFormat="1" applyFont="1" applyFill="1" applyBorder="1" applyAlignment="1">
      <alignment horizontal="center"/>
      <protection/>
    </xf>
    <xf numFmtId="49" fontId="1" fillId="42" borderId="16" xfId="53" applyNumberFormat="1" applyFont="1" applyFill="1" applyBorder="1" applyAlignment="1">
      <alignment/>
      <protection/>
    </xf>
    <xf numFmtId="49" fontId="69" fillId="42" borderId="12" xfId="53" applyNumberFormat="1" applyFont="1" applyFill="1" applyBorder="1" applyAlignment="1">
      <alignment horizontal="center"/>
      <protection/>
    </xf>
    <xf numFmtId="49" fontId="2" fillId="42" borderId="12" xfId="53" applyNumberFormat="1" applyFont="1" applyFill="1" applyBorder="1" applyAlignment="1">
      <alignment horizontal="center"/>
      <protection/>
    </xf>
    <xf numFmtId="49" fontId="1" fillId="46" borderId="11" xfId="53" applyNumberFormat="1" applyFont="1" applyFill="1" applyBorder="1" applyAlignment="1">
      <alignment horizontal="center"/>
      <protection/>
    </xf>
    <xf numFmtId="49" fontId="16" fillId="46" borderId="11" xfId="53" applyNumberFormat="1" applyFont="1" applyFill="1" applyBorder="1" applyAlignment="1">
      <alignment horizontal="center"/>
      <protection/>
    </xf>
    <xf numFmtId="49" fontId="35" fillId="42" borderId="17" xfId="53" applyNumberFormat="1" applyFont="1" applyFill="1" applyBorder="1" applyAlignment="1">
      <alignment horizontal="center"/>
      <protection/>
    </xf>
    <xf numFmtId="49" fontId="35" fillId="42" borderId="12" xfId="53" applyNumberFormat="1" applyFont="1" applyFill="1" applyBorder="1" applyAlignment="1">
      <alignment horizontal="center"/>
      <protection/>
    </xf>
    <xf numFmtId="49" fontId="41" fillId="42" borderId="12" xfId="53" applyNumberFormat="1" applyFont="1" applyFill="1" applyBorder="1" applyAlignment="1">
      <alignment horizontal="center"/>
      <protection/>
    </xf>
    <xf numFmtId="49" fontId="69" fillId="42" borderId="11" xfId="53" applyNumberFormat="1" applyFont="1" applyFill="1" applyBorder="1" applyAlignment="1">
      <alignment horizontal="center"/>
      <protection/>
    </xf>
    <xf numFmtId="49" fontId="1" fillId="42" borderId="11" xfId="53" applyNumberFormat="1" applyFont="1" applyFill="1" applyBorder="1" applyAlignment="1">
      <alignment horizontal="center"/>
      <protection/>
    </xf>
    <xf numFmtId="0" fontId="0" fillId="47" borderId="10" xfId="0" applyFill="1" applyBorder="1" applyAlignment="1">
      <alignment horizontal="center"/>
    </xf>
    <xf numFmtId="0" fontId="5" fillId="47" borderId="10" xfId="0" applyFont="1" applyFill="1" applyBorder="1" applyAlignment="1">
      <alignment horizontal="center"/>
    </xf>
    <xf numFmtId="0" fontId="8" fillId="47" borderId="10" xfId="0" applyFont="1" applyFill="1" applyBorder="1" applyAlignment="1">
      <alignment horizontal="center"/>
    </xf>
    <xf numFmtId="1" fontId="222" fillId="47" borderId="10" xfId="0" applyNumberFormat="1" applyFont="1" applyFill="1" applyBorder="1" applyAlignment="1">
      <alignment horizontal="center" vertical="center" wrapText="1"/>
    </xf>
    <xf numFmtId="1" fontId="2" fillId="47" borderId="10" xfId="0" applyNumberFormat="1" applyFont="1" applyFill="1" applyBorder="1" applyAlignment="1">
      <alignment horizontal="center" vertical="center" wrapText="1"/>
    </xf>
    <xf numFmtId="49" fontId="3" fillId="0" borderId="0" xfId="53" applyNumberFormat="1" applyFont="1" applyBorder="1" applyAlignment="1">
      <alignment horizontal="right"/>
      <protection/>
    </xf>
    <xf numFmtId="0" fontId="77" fillId="0" borderId="0" xfId="53" applyFont="1" applyAlignment="1">
      <alignment horizontal="center"/>
      <protection/>
    </xf>
    <xf numFmtId="49" fontId="3" fillId="0" borderId="0" xfId="53" applyNumberFormat="1" applyFont="1" applyAlignment="1">
      <alignment horizontal="center"/>
      <protection/>
    </xf>
    <xf numFmtId="0" fontId="78" fillId="0" borderId="0" xfId="53" applyFont="1" applyAlignment="1">
      <alignment horizontal="center"/>
      <protection/>
    </xf>
    <xf numFmtId="49" fontId="3" fillId="0" borderId="0" xfId="53" applyNumberFormat="1" applyFont="1" applyAlignme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49" fontId="80" fillId="0" borderId="0" xfId="53" applyNumberFormat="1" applyFont="1" applyAlignment="1">
      <alignment horizontal="center"/>
      <protection/>
    </xf>
    <xf numFmtId="49" fontId="9" fillId="0" borderId="0" xfId="53" applyNumberFormat="1" applyFont="1" applyAlignment="1">
      <alignment horizontal="center"/>
      <protection/>
    </xf>
    <xf numFmtId="49" fontId="81" fillId="36" borderId="0" xfId="53" applyNumberFormat="1" applyFont="1" applyFill="1" applyBorder="1" applyAlignment="1">
      <alignment horizontal="right"/>
      <protection/>
    </xf>
    <xf numFmtId="49" fontId="82" fillId="0" borderId="18" xfId="53" applyNumberFormat="1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83" fillId="0" borderId="0" xfId="53" applyFont="1" applyBorder="1" applyAlignment="1">
      <alignment horizontal="right"/>
      <protection/>
    </xf>
    <xf numFmtId="49" fontId="5" fillId="0" borderId="0" xfId="53" applyNumberFormat="1" applyFont="1" applyAlignment="1">
      <alignment horizontal="center"/>
      <protection/>
    </xf>
    <xf numFmtId="49" fontId="5" fillId="48" borderId="27" xfId="53" applyNumberFormat="1" applyFont="1" applyFill="1" applyBorder="1" applyAlignment="1">
      <alignment horizontal="right"/>
      <protection/>
    </xf>
    <xf numFmtId="0" fontId="9" fillId="0" borderId="0" xfId="53" applyFont="1" applyBorder="1" applyAlignment="1">
      <alignment horizontal="right"/>
      <protection/>
    </xf>
    <xf numFmtId="49" fontId="3" fillId="0" borderId="18" xfId="53" applyNumberFormat="1" applyFont="1" applyBorder="1" applyAlignment="1">
      <alignment horizontal="center"/>
      <protection/>
    </xf>
    <xf numFmtId="49" fontId="5" fillId="0" borderId="28" xfId="53" applyNumberFormat="1" applyFont="1" applyBorder="1" applyAlignment="1">
      <alignment horizontal="center"/>
      <protection/>
    </xf>
    <xf numFmtId="49" fontId="5" fillId="48" borderId="29" xfId="53" applyNumberFormat="1" applyFont="1" applyFill="1" applyBorder="1" applyAlignment="1">
      <alignment horizontal="right"/>
      <protection/>
    </xf>
    <xf numFmtId="49" fontId="9" fillId="0" borderId="0" xfId="53" applyNumberFormat="1" applyFont="1" applyBorder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49" fontId="5" fillId="0" borderId="0" xfId="53" applyNumberFormat="1" applyFont="1" applyBorder="1" applyAlignment="1">
      <alignment horizontal="center"/>
      <protection/>
    </xf>
    <xf numFmtId="49" fontId="84" fillId="0" borderId="0" xfId="53" applyNumberFormat="1" applyFont="1" applyAlignment="1">
      <alignment horizontal="center"/>
      <protection/>
    </xf>
    <xf numFmtId="49" fontId="5" fillId="0" borderId="27" xfId="53" applyNumberFormat="1" applyFont="1" applyBorder="1" applyAlignment="1">
      <alignment horizontal="right"/>
      <protection/>
    </xf>
    <xf numFmtId="49" fontId="5" fillId="0" borderId="14" xfId="53" applyNumberFormat="1" applyFont="1" applyBorder="1" applyAlignment="1">
      <alignment horizontal="center"/>
      <protection/>
    </xf>
    <xf numFmtId="49" fontId="5" fillId="48" borderId="30" xfId="53" applyNumberFormat="1" applyFont="1" applyFill="1" applyBorder="1" applyAlignment="1">
      <alignment horizontal="right"/>
      <protection/>
    </xf>
    <xf numFmtId="49" fontId="5" fillId="48" borderId="31" xfId="53" applyNumberFormat="1" applyFont="1" applyFill="1" applyBorder="1" applyAlignment="1">
      <alignment horizontal="right"/>
      <protection/>
    </xf>
    <xf numFmtId="0" fontId="9" fillId="0" borderId="0" xfId="53" applyFont="1" applyAlignment="1">
      <alignment horizontal="right"/>
      <protection/>
    </xf>
    <xf numFmtId="49" fontId="5" fillId="0" borderId="32" xfId="53" applyNumberFormat="1" applyFont="1" applyBorder="1" applyAlignment="1">
      <alignment horizontal="center"/>
      <protection/>
    </xf>
    <xf numFmtId="49" fontId="3" fillId="0" borderId="14" xfId="53" applyNumberFormat="1" applyFont="1" applyBorder="1" applyAlignment="1">
      <alignment horizontal="center"/>
      <protection/>
    </xf>
    <xf numFmtId="49" fontId="5" fillId="48" borderId="17" xfId="53" applyNumberFormat="1" applyFont="1" applyFill="1" applyBorder="1" applyAlignment="1">
      <alignment horizontal="right"/>
      <protection/>
    </xf>
    <xf numFmtId="49" fontId="5" fillId="0" borderId="28" xfId="53" applyNumberFormat="1" applyFont="1" applyBorder="1" applyAlignment="1">
      <alignment horizontal="right"/>
      <protection/>
    </xf>
    <xf numFmtId="49" fontId="3" fillId="0" borderId="22" xfId="53" applyNumberFormat="1" applyFon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9" fontId="5" fillId="48" borderId="22" xfId="53" applyNumberFormat="1" applyFont="1" applyFill="1" applyBorder="1" applyAlignment="1">
      <alignment horizontal="right"/>
      <protection/>
    </xf>
    <xf numFmtId="49" fontId="5" fillId="0" borderId="0" xfId="53" applyNumberFormat="1" applyFont="1" applyAlignment="1">
      <alignment/>
      <protection/>
    </xf>
    <xf numFmtId="49" fontId="3" fillId="0" borderId="0" xfId="53" applyNumberFormat="1" applyFont="1" applyBorder="1" applyAlignment="1">
      <alignment/>
      <protection/>
    </xf>
    <xf numFmtId="49" fontId="5" fillId="0" borderId="27" xfId="53" applyNumberFormat="1" applyFont="1" applyBorder="1" applyAlignment="1">
      <alignment/>
      <protection/>
    </xf>
    <xf numFmtId="0" fontId="9" fillId="36" borderId="0" xfId="53" applyFont="1" applyFill="1" applyBorder="1" applyAlignment="1">
      <alignment horizontal="right"/>
      <protection/>
    </xf>
    <xf numFmtId="49" fontId="5" fillId="0" borderId="33" xfId="53" applyNumberFormat="1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3" fillId="0" borderId="0" xfId="53" applyFont="1" applyBorder="1" applyAlignment="1">
      <alignment horizontal="center"/>
      <protection/>
    </xf>
    <xf numFmtId="49" fontId="85" fillId="0" borderId="0" xfId="53" applyNumberFormat="1" applyFont="1" applyAlignment="1">
      <alignment horizontal="center"/>
      <protection/>
    </xf>
    <xf numFmtId="0" fontId="3" fillId="0" borderId="0" xfId="53" applyFont="1" applyBorder="1">
      <alignment/>
      <protection/>
    </xf>
    <xf numFmtId="49" fontId="3" fillId="0" borderId="28" xfId="53" applyNumberFormat="1" applyFont="1" applyBorder="1" applyAlignment="1">
      <alignment/>
      <protection/>
    </xf>
    <xf numFmtId="49" fontId="5" fillId="0" borderId="22" xfId="53" applyNumberFormat="1" applyFont="1" applyBorder="1" applyAlignment="1">
      <alignment/>
      <protection/>
    </xf>
    <xf numFmtId="0" fontId="0" fillId="0" borderId="0" xfId="53">
      <alignment/>
      <protection/>
    </xf>
    <xf numFmtId="49" fontId="5" fillId="0" borderId="32" xfId="53" applyNumberFormat="1" applyFont="1" applyBorder="1" applyAlignment="1">
      <alignment horizontal="right"/>
      <protection/>
    </xf>
    <xf numFmtId="0" fontId="3" fillId="0" borderId="18" xfId="53" applyFont="1" applyBorder="1">
      <alignment/>
      <protection/>
    </xf>
    <xf numFmtId="0" fontId="86" fillId="0" borderId="0" xfId="53" applyFont="1" applyBorder="1" applyAlignment="1">
      <alignment horizontal="center"/>
      <protection/>
    </xf>
    <xf numFmtId="49" fontId="3" fillId="0" borderId="22" xfId="53" applyNumberFormat="1" applyFont="1" applyBorder="1" applyAlignment="1">
      <alignment/>
      <protection/>
    </xf>
    <xf numFmtId="49" fontId="5" fillId="48" borderId="22" xfId="53" applyNumberFormat="1" applyFont="1" applyFill="1" applyBorder="1" applyAlignment="1">
      <alignment horizontal="center"/>
      <protection/>
    </xf>
    <xf numFmtId="0" fontId="87" fillId="0" borderId="0" xfId="53" applyFont="1" applyBorder="1" applyAlignment="1">
      <alignment horizontal="right"/>
      <protection/>
    </xf>
    <xf numFmtId="0" fontId="3" fillId="0" borderId="22" xfId="53" applyFont="1" applyBorder="1">
      <alignment/>
      <protection/>
    </xf>
    <xf numFmtId="49" fontId="87" fillId="0" borderId="22" xfId="53" applyNumberFormat="1" applyFont="1" applyBorder="1" applyAlignment="1">
      <alignment horizontal="center"/>
      <protection/>
    </xf>
    <xf numFmtId="49" fontId="9" fillId="36" borderId="0" xfId="53" applyNumberFormat="1" applyFont="1" applyFill="1" applyBorder="1" applyAlignment="1">
      <alignment horizontal="right"/>
      <protection/>
    </xf>
    <xf numFmtId="0" fontId="5" fillId="0" borderId="28" xfId="53" applyFont="1" applyBorder="1" applyAlignment="1">
      <alignment horizontal="center"/>
      <protection/>
    </xf>
    <xf numFmtId="49" fontId="84" fillId="0" borderId="0" xfId="53" applyNumberFormat="1" applyFont="1" applyBorder="1" applyAlignment="1">
      <alignment horizontal="center"/>
      <protection/>
    </xf>
    <xf numFmtId="49" fontId="5" fillId="0" borderId="22" xfId="53" applyNumberFormat="1" applyFont="1" applyBorder="1" applyAlignment="1">
      <alignment horizontal="right"/>
      <protection/>
    </xf>
    <xf numFmtId="49" fontId="5" fillId="0" borderId="27" xfId="53" applyNumberFormat="1" applyFont="1" applyBorder="1" applyAlignment="1">
      <alignment horizontal="center"/>
      <protection/>
    </xf>
    <xf numFmtId="49" fontId="88" fillId="0" borderId="18" xfId="53" applyNumberFormat="1" applyFont="1" applyBorder="1" applyAlignment="1">
      <alignment horizontal="center"/>
      <protection/>
    </xf>
    <xf numFmtId="49" fontId="65" fillId="0" borderId="0" xfId="53" applyNumberFormat="1" applyFont="1" applyBorder="1" applyAlignment="1">
      <alignment horizontal="left"/>
      <protection/>
    </xf>
    <xf numFmtId="49" fontId="9" fillId="0" borderId="0" xfId="53" applyNumberFormat="1" applyFont="1" applyBorder="1" applyAlignment="1">
      <alignment horizontal="center"/>
      <protection/>
    </xf>
    <xf numFmtId="49" fontId="5" fillId="48" borderId="0" xfId="53" applyNumberFormat="1" applyFont="1" applyFill="1" applyAlignment="1">
      <alignment horizontal="center"/>
      <protection/>
    </xf>
    <xf numFmtId="0" fontId="0" fillId="0" borderId="22" xfId="53" applyBorder="1">
      <alignment/>
      <protection/>
    </xf>
    <xf numFmtId="49" fontId="3" fillId="0" borderId="0" xfId="53" applyNumberFormat="1" applyFont="1" applyAlignment="1">
      <alignment horizontal="right"/>
      <protection/>
    </xf>
    <xf numFmtId="49" fontId="5" fillId="0" borderId="19" xfId="53" applyNumberFormat="1" applyFont="1" applyBorder="1" applyAlignment="1">
      <alignment horizontal="right"/>
      <protection/>
    </xf>
    <xf numFmtId="49" fontId="89" fillId="0" borderId="0" xfId="53" applyNumberFormat="1" applyFont="1" applyAlignment="1">
      <alignment horizontal="center"/>
      <protection/>
    </xf>
    <xf numFmtId="0" fontId="81" fillId="36" borderId="0" xfId="53" applyFont="1" applyFill="1" applyBorder="1" applyAlignment="1">
      <alignment horizontal="right"/>
      <protection/>
    </xf>
    <xf numFmtId="49" fontId="89" fillId="0" borderId="0" xfId="53" applyNumberFormat="1" applyFont="1" applyBorder="1" applyAlignment="1">
      <alignment horizontal="center"/>
      <protection/>
    </xf>
    <xf numFmtId="0" fontId="3" fillId="0" borderId="19" xfId="53" applyFont="1" applyBorder="1">
      <alignment/>
      <protection/>
    </xf>
    <xf numFmtId="49" fontId="5" fillId="0" borderId="0" xfId="53" applyNumberFormat="1" applyFont="1" applyBorder="1" applyAlignment="1">
      <alignment horizontal="right"/>
      <protection/>
    </xf>
    <xf numFmtId="49" fontId="15" fillId="0" borderId="0" xfId="53" applyNumberFormat="1" applyFont="1" applyBorder="1" applyAlignment="1">
      <alignment horizontal="center"/>
      <protection/>
    </xf>
    <xf numFmtId="49" fontId="3" fillId="0" borderId="0" xfId="53" applyNumberFormat="1" applyFont="1" applyFill="1" applyBorder="1" applyAlignment="1">
      <alignment horizontal="center"/>
      <protection/>
    </xf>
    <xf numFmtId="0" fontId="90" fillId="0" borderId="0" xfId="53" applyFont="1">
      <alignment/>
      <protection/>
    </xf>
    <xf numFmtId="49" fontId="91" fillId="0" borderId="0" xfId="53" applyNumberFormat="1" applyFont="1" applyAlignment="1">
      <alignment horizontal="center"/>
      <protection/>
    </xf>
    <xf numFmtId="49" fontId="92" fillId="0" borderId="0" xfId="53" applyNumberFormat="1" applyFont="1" applyAlignment="1">
      <alignment horizontal="center"/>
      <protection/>
    </xf>
    <xf numFmtId="0" fontId="91" fillId="0" borderId="0" xfId="53" applyFont="1">
      <alignment/>
      <protection/>
    </xf>
    <xf numFmtId="49" fontId="93" fillId="0" borderId="0" xfId="53" applyNumberFormat="1" applyFont="1" applyAlignment="1">
      <alignment horizontal="center"/>
      <protection/>
    </xf>
    <xf numFmtId="0" fontId="94" fillId="0" borderId="0" xfId="53" applyFont="1" applyAlignment="1">
      <alignment horizontal="center"/>
      <protection/>
    </xf>
    <xf numFmtId="49" fontId="220" fillId="0" borderId="14" xfId="53" applyNumberFormat="1" applyFont="1" applyBorder="1" applyAlignment="1">
      <alignment horizontal="center"/>
      <protection/>
    </xf>
    <xf numFmtId="49" fontId="220" fillId="0" borderId="0" xfId="53" applyNumberFormat="1" applyFont="1" applyAlignment="1">
      <alignment horizontal="center"/>
      <protection/>
    </xf>
    <xf numFmtId="0" fontId="225" fillId="0" borderId="0" xfId="53" applyFont="1" applyBorder="1" applyAlignment="1">
      <alignment horizontal="center"/>
      <protection/>
    </xf>
    <xf numFmtId="49" fontId="220" fillId="0" borderId="0" xfId="53" applyNumberFormat="1" applyFont="1" applyBorder="1" applyAlignment="1">
      <alignment horizontal="center"/>
      <protection/>
    </xf>
    <xf numFmtId="0" fontId="5" fillId="48" borderId="0" xfId="53" applyFont="1" applyFill="1" applyBorder="1">
      <alignment/>
      <protection/>
    </xf>
    <xf numFmtId="49" fontId="5" fillId="0" borderId="19" xfId="53" applyNumberFormat="1" applyFont="1" applyBorder="1" applyAlignment="1">
      <alignment horizontal="center"/>
      <protection/>
    </xf>
    <xf numFmtId="49" fontId="5" fillId="48" borderId="17" xfId="53" applyNumberFormat="1" applyFont="1" applyFill="1" applyBorder="1" applyAlignment="1">
      <alignment horizontal="center"/>
      <protection/>
    </xf>
    <xf numFmtId="49" fontId="3" fillId="48" borderId="0" xfId="53" applyNumberFormat="1" applyFont="1" applyFill="1" applyBorder="1" applyAlignment="1">
      <alignment horizontal="center"/>
      <protection/>
    </xf>
    <xf numFmtId="0" fontId="220" fillId="0" borderId="18" xfId="53" applyFont="1" applyBorder="1" applyAlignment="1">
      <alignment horizontal="center"/>
      <protection/>
    </xf>
    <xf numFmtId="0" fontId="220" fillId="0" borderId="0" xfId="53" applyFont="1" applyBorder="1" applyAlignment="1">
      <alignment horizontal="center"/>
      <protection/>
    </xf>
    <xf numFmtId="49" fontId="5" fillId="0" borderId="22" xfId="53" applyNumberFormat="1" applyFont="1" applyBorder="1" applyAlignment="1">
      <alignment horizontal="center"/>
      <protection/>
    </xf>
    <xf numFmtId="0" fontId="5" fillId="48" borderId="17" xfId="53" applyFont="1" applyFill="1" applyBorder="1">
      <alignment/>
      <protection/>
    </xf>
    <xf numFmtId="49" fontId="226" fillId="0" borderId="0" xfId="53" applyNumberFormat="1" applyFont="1" applyBorder="1" applyAlignment="1">
      <alignment horizontal="center"/>
      <protection/>
    </xf>
    <xf numFmtId="0" fontId="78" fillId="0" borderId="0" xfId="53" applyFont="1">
      <alignment/>
      <protection/>
    </xf>
    <xf numFmtId="49" fontId="3" fillId="0" borderId="19" xfId="53" applyNumberFormat="1" applyFont="1" applyBorder="1" applyAlignment="1">
      <alignment horizontal="center"/>
      <protection/>
    </xf>
    <xf numFmtId="0" fontId="95" fillId="0" borderId="0" xfId="53" applyFont="1">
      <alignment/>
      <protection/>
    </xf>
    <xf numFmtId="0" fontId="225" fillId="0" borderId="0" xfId="53" applyFont="1" applyAlignment="1">
      <alignment horizontal="center"/>
      <protection/>
    </xf>
    <xf numFmtId="0" fontId="96" fillId="0" borderId="18" xfId="53" applyFont="1" applyBorder="1" applyAlignment="1">
      <alignment horizontal="center"/>
      <protection/>
    </xf>
    <xf numFmtId="49" fontId="5" fillId="0" borderId="18" xfId="53" applyNumberFormat="1" applyFont="1" applyBorder="1" applyAlignment="1">
      <alignment horizontal="center"/>
      <protection/>
    </xf>
    <xf numFmtId="49" fontId="226" fillId="0" borderId="0" xfId="53" applyNumberFormat="1" applyFont="1" applyAlignment="1">
      <alignment horizontal="center"/>
      <protection/>
    </xf>
    <xf numFmtId="0" fontId="95" fillId="0" borderId="22" xfId="53" applyFont="1" applyBorder="1">
      <alignment/>
      <protection/>
    </xf>
    <xf numFmtId="49" fontId="3" fillId="0" borderId="18" xfId="53" applyNumberFormat="1" applyFont="1" applyBorder="1" applyAlignment="1">
      <alignment horizontal="left" indent="1"/>
      <protection/>
    </xf>
    <xf numFmtId="49" fontId="226" fillId="0" borderId="0" xfId="53" applyNumberFormat="1" applyFont="1" applyBorder="1" applyAlignment="1">
      <alignment horizontal="left"/>
      <protection/>
    </xf>
    <xf numFmtId="49" fontId="15" fillId="0" borderId="0" xfId="53" applyNumberFormat="1" applyFont="1" applyBorder="1" applyAlignment="1">
      <alignment horizontal="left"/>
      <protection/>
    </xf>
    <xf numFmtId="49" fontId="3" fillId="0" borderId="18" xfId="53" applyNumberFormat="1" applyFont="1" applyBorder="1" applyAlignment="1">
      <alignment horizontal="left"/>
      <protection/>
    </xf>
    <xf numFmtId="0" fontId="227" fillId="0" borderId="0" xfId="53" applyFont="1">
      <alignment/>
      <protection/>
    </xf>
    <xf numFmtId="49" fontId="82" fillId="0" borderId="0" xfId="53" applyNumberFormat="1" applyFont="1" applyFill="1" applyBorder="1" applyAlignment="1">
      <alignment horizontal="center"/>
      <protection/>
    </xf>
    <xf numFmtId="0" fontId="82" fillId="0" borderId="0" xfId="53" applyFont="1">
      <alignment/>
      <protection/>
    </xf>
    <xf numFmtId="49" fontId="88" fillId="0" borderId="10" xfId="53" applyNumberFormat="1" applyFont="1" applyBorder="1" applyAlignment="1">
      <alignment horizontal="center"/>
      <protection/>
    </xf>
    <xf numFmtId="49" fontId="88" fillId="49" borderId="15" xfId="53" applyNumberFormat="1" applyFont="1" applyFill="1" applyBorder="1" applyAlignment="1">
      <alignment horizontal="center"/>
      <protection/>
    </xf>
    <xf numFmtId="49" fontId="82" fillId="42" borderId="34" xfId="53" applyNumberFormat="1" applyFont="1" applyFill="1" applyBorder="1" applyAlignment="1">
      <alignment horizontal="center"/>
      <protection/>
    </xf>
    <xf numFmtId="49" fontId="97" fillId="49" borderId="35" xfId="53" applyNumberFormat="1" applyFont="1" applyFill="1" applyBorder="1" applyAlignment="1">
      <alignment horizontal="center"/>
      <protection/>
    </xf>
    <xf numFmtId="49" fontId="88" fillId="49" borderId="16" xfId="53" applyNumberFormat="1" applyFont="1" applyFill="1" applyBorder="1" applyAlignment="1">
      <alignment horizontal="center"/>
      <protection/>
    </xf>
    <xf numFmtId="49" fontId="228" fillId="49" borderId="20" xfId="53" applyNumberFormat="1" applyFont="1" applyFill="1" applyBorder="1" applyAlignment="1">
      <alignment horizontal="center"/>
      <protection/>
    </xf>
    <xf numFmtId="49" fontId="82" fillId="0" borderId="0" xfId="53" applyNumberFormat="1" applyFont="1" applyAlignment="1">
      <alignment horizontal="center"/>
      <protection/>
    </xf>
    <xf numFmtId="49" fontId="3" fillId="0" borderId="10" xfId="53" applyNumberFormat="1" applyFont="1" applyBorder="1" applyAlignment="1">
      <alignment horizontal="right"/>
      <protection/>
    </xf>
    <xf numFmtId="0" fontId="77" fillId="0" borderId="10" xfId="53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/>
      <protection/>
    </xf>
    <xf numFmtId="49" fontId="88" fillId="0" borderId="0" xfId="53" applyNumberFormat="1" applyFont="1" applyAlignment="1">
      <alignment horizontal="center"/>
      <protection/>
    </xf>
    <xf numFmtId="49" fontId="82" fillId="36" borderId="10" xfId="53" applyNumberFormat="1" applyFont="1" applyFill="1" applyBorder="1" applyAlignment="1">
      <alignment horizontal="center"/>
      <protection/>
    </xf>
    <xf numFmtId="49" fontId="229" fillId="0" borderId="15" xfId="53" applyNumberFormat="1" applyFont="1" applyBorder="1" applyAlignment="1">
      <alignment horizontal="center"/>
      <protection/>
    </xf>
    <xf numFmtId="49" fontId="9" fillId="0" borderId="16" xfId="53" applyNumberFormat="1" applyFont="1" applyBorder="1" applyAlignment="1">
      <alignment horizontal="center"/>
      <protection/>
    </xf>
    <xf numFmtId="49" fontId="229" fillId="0" borderId="36" xfId="53" applyNumberFormat="1" applyFont="1" applyBorder="1" applyAlignment="1">
      <alignment horizontal="center"/>
      <protection/>
    </xf>
    <xf numFmtId="49" fontId="82" fillId="0" borderId="35" xfId="53" applyNumberFormat="1" applyFont="1" applyBorder="1" applyAlignment="1">
      <alignment horizontal="center"/>
      <protection/>
    </xf>
    <xf numFmtId="49" fontId="82" fillId="0" borderId="16" xfId="53" applyNumberFormat="1" applyFont="1" applyBorder="1" applyAlignment="1">
      <alignment horizontal="center"/>
      <protection/>
    </xf>
    <xf numFmtId="49" fontId="230" fillId="0" borderId="20" xfId="53" applyNumberFormat="1" applyFont="1" applyBorder="1" applyAlignment="1">
      <alignment horizontal="center"/>
      <protection/>
    </xf>
    <xf numFmtId="49" fontId="88" fillId="0" borderId="0" xfId="53" applyNumberFormat="1" applyFont="1" applyAlignment="1">
      <alignment horizontal="left"/>
      <protection/>
    </xf>
    <xf numFmtId="49" fontId="98" fillId="0" borderId="0" xfId="53" applyNumberFormat="1" applyFont="1" applyAlignment="1">
      <alignment horizontal="center"/>
      <protection/>
    </xf>
    <xf numFmtId="49" fontId="3" fillId="42" borderId="10" xfId="53" applyNumberFormat="1" applyFont="1" applyFill="1" applyBorder="1" applyAlignment="1">
      <alignment horizontal="right"/>
      <protection/>
    </xf>
    <xf numFmtId="49" fontId="82" fillId="0" borderId="10" xfId="53" applyNumberFormat="1" applyFont="1" applyBorder="1" applyAlignment="1">
      <alignment horizontal="center"/>
      <protection/>
    </xf>
    <xf numFmtId="49" fontId="82" fillId="0" borderId="0" xfId="53" applyNumberFormat="1" applyFont="1" applyAlignment="1">
      <alignment/>
      <protection/>
    </xf>
    <xf numFmtId="49" fontId="229" fillId="48" borderId="37" xfId="53" applyNumberFormat="1" applyFont="1" applyFill="1" applyBorder="1" applyAlignment="1">
      <alignment horizontal="center"/>
      <protection/>
    </xf>
    <xf numFmtId="49" fontId="220" fillId="0" borderId="16" xfId="53" applyNumberFormat="1" applyFont="1" applyBorder="1" applyAlignment="1">
      <alignment horizontal="center"/>
      <protection/>
    </xf>
    <xf numFmtId="49" fontId="226" fillId="0" borderId="16" xfId="53" applyNumberFormat="1" applyFont="1" applyBorder="1" applyAlignment="1">
      <alignment horizontal="center"/>
      <protection/>
    </xf>
    <xf numFmtId="49" fontId="229" fillId="48" borderId="36" xfId="53" applyNumberFormat="1" applyFont="1" applyFill="1" applyBorder="1" applyAlignment="1">
      <alignment horizontal="center"/>
      <protection/>
    </xf>
    <xf numFmtId="49" fontId="89" fillId="0" borderId="16" xfId="53" applyNumberFormat="1" applyFont="1" applyBorder="1" applyAlignment="1">
      <alignment horizontal="center"/>
      <protection/>
    </xf>
    <xf numFmtId="49" fontId="3" fillId="0" borderId="35" xfId="53" applyNumberFormat="1" applyFont="1" applyBorder="1" applyAlignment="1">
      <alignment horizontal="center"/>
      <protection/>
    </xf>
    <xf numFmtId="49" fontId="5" fillId="0" borderId="16" xfId="53" applyNumberFormat="1" applyFont="1" applyBorder="1" applyAlignment="1">
      <alignment horizontal="center"/>
      <protection/>
    </xf>
    <xf numFmtId="0" fontId="99" fillId="0" borderId="20" xfId="53" applyFont="1" applyBorder="1" applyAlignment="1">
      <alignment horizontal="center"/>
      <protection/>
    </xf>
    <xf numFmtId="49" fontId="230" fillId="0" borderId="38" xfId="53" applyNumberFormat="1" applyFont="1" applyBorder="1" applyAlignment="1">
      <alignment horizontal="center"/>
      <protection/>
    </xf>
    <xf numFmtId="49" fontId="229" fillId="0" borderId="16" xfId="53" applyNumberFormat="1" applyFont="1" applyBorder="1" applyAlignment="1">
      <alignment horizontal="center"/>
      <protection/>
    </xf>
    <xf numFmtId="49" fontId="82" fillId="0" borderId="20" xfId="53" applyNumberFormat="1" applyFont="1" applyBorder="1" applyAlignment="1">
      <alignment horizontal="left"/>
      <protection/>
    </xf>
    <xf numFmtId="49" fontId="82" fillId="0" borderId="0" xfId="53" applyNumberFormat="1" applyFont="1" applyFill="1" applyBorder="1" applyAlignment="1">
      <alignment horizontal="right"/>
      <protection/>
    </xf>
    <xf numFmtId="0" fontId="82" fillId="0" borderId="0" xfId="53" applyFont="1" applyAlignment="1">
      <alignment horizontal="center"/>
      <protection/>
    </xf>
    <xf numFmtId="49" fontId="100" fillId="0" borderId="0" xfId="53" applyNumberFormat="1" applyFont="1" applyFill="1" applyBorder="1" applyAlignment="1">
      <alignment horizontal="center"/>
      <protection/>
    </xf>
    <xf numFmtId="0" fontId="100" fillId="0" borderId="0" xfId="53" applyFont="1">
      <alignment/>
      <protection/>
    </xf>
    <xf numFmtId="0" fontId="231" fillId="0" borderId="0" xfId="53" applyFont="1">
      <alignment/>
      <protection/>
    </xf>
    <xf numFmtId="0" fontId="0" fillId="37" borderId="12" xfId="53" applyFill="1" applyBorder="1" applyAlignment="1">
      <alignment horizontal="center"/>
      <protection/>
    </xf>
    <xf numFmtId="0" fontId="78" fillId="37" borderId="12" xfId="53" applyFont="1" applyFill="1" applyBorder="1" applyAlignment="1">
      <alignment horizontal="center"/>
      <protection/>
    </xf>
    <xf numFmtId="0" fontId="0" fillId="37" borderId="10" xfId="53" applyFill="1" applyBorder="1" applyAlignment="1">
      <alignment horizontal="center"/>
      <protection/>
    </xf>
    <xf numFmtId="0" fontId="78" fillId="37" borderId="10" xfId="53" applyFont="1" applyFill="1" applyBorder="1" applyAlignment="1">
      <alignment horizontal="center"/>
      <protection/>
    </xf>
    <xf numFmtId="0" fontId="0" fillId="37" borderId="11" xfId="53" applyFill="1" applyBorder="1" applyAlignment="1">
      <alignment horizontal="center"/>
      <protection/>
    </xf>
    <xf numFmtId="0" fontId="78" fillId="37" borderId="11" xfId="53" applyFont="1" applyFill="1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0" borderId="12" xfId="53" applyBorder="1" applyAlignment="1">
      <alignment horizontal="center"/>
      <protection/>
    </xf>
    <xf numFmtId="49" fontId="89" fillId="0" borderId="12" xfId="53" applyNumberFormat="1" applyFont="1" applyBorder="1" applyAlignment="1">
      <alignment horizontal="left"/>
      <protection/>
    </xf>
    <xf numFmtId="49" fontId="3" fillId="35" borderId="12" xfId="53" applyNumberFormat="1" applyFont="1" applyFill="1" applyBorder="1" applyAlignment="1">
      <alignment horizontal="center"/>
      <protection/>
    </xf>
    <xf numFmtId="49" fontId="3" fillId="0" borderId="39" xfId="53" applyNumberFormat="1" applyFont="1" applyBorder="1" applyAlignment="1">
      <alignment horizontal="center"/>
      <protection/>
    </xf>
    <xf numFmtId="1" fontId="102" fillId="0" borderId="12" xfId="53" applyNumberFormat="1" applyFont="1" applyBorder="1" applyAlignment="1">
      <alignment horizontal="center"/>
      <protection/>
    </xf>
    <xf numFmtId="49" fontId="25" fillId="0" borderId="12" xfId="53" applyNumberFormat="1" applyFont="1" applyBorder="1" applyAlignment="1">
      <alignment horizontal="center"/>
      <protection/>
    </xf>
    <xf numFmtId="0" fontId="232" fillId="0" borderId="12" xfId="53" applyFont="1" applyBorder="1" applyAlignment="1">
      <alignment horizontal="center"/>
      <protection/>
    </xf>
    <xf numFmtId="0" fontId="0" fillId="0" borderId="11" xfId="53" applyBorder="1" applyAlignment="1">
      <alignment horizontal="center"/>
      <protection/>
    </xf>
    <xf numFmtId="0" fontId="103" fillId="0" borderId="11" xfId="53" applyFont="1" applyBorder="1" applyAlignment="1">
      <alignment horizontal="left"/>
      <protection/>
    </xf>
    <xf numFmtId="0" fontId="25" fillId="0" borderId="11" xfId="53" applyFont="1" applyBorder="1">
      <alignment/>
      <protection/>
    </xf>
    <xf numFmtId="1" fontId="3" fillId="35" borderId="11" xfId="53" applyNumberFormat="1" applyFont="1" applyFill="1" applyBorder="1" applyAlignment="1">
      <alignment horizontal="center"/>
      <protection/>
    </xf>
    <xf numFmtId="1" fontId="9" fillId="0" borderId="11" xfId="53" applyNumberFormat="1" applyFont="1" applyBorder="1" applyAlignment="1">
      <alignment horizontal="center"/>
      <protection/>
    </xf>
    <xf numFmtId="1" fontId="102" fillId="0" borderId="11" xfId="53" applyNumberFormat="1" applyFont="1" applyBorder="1" applyAlignment="1">
      <alignment horizontal="center"/>
      <protection/>
    </xf>
    <xf numFmtId="49" fontId="25" fillId="0" borderId="11" xfId="53" applyNumberFormat="1" applyFont="1" applyBorder="1" applyAlignment="1">
      <alignment horizontal="center"/>
      <protection/>
    </xf>
    <xf numFmtId="0" fontId="232" fillId="0" borderId="11" xfId="53" applyFont="1" applyBorder="1" applyAlignment="1">
      <alignment horizontal="center"/>
      <protection/>
    </xf>
    <xf numFmtId="1" fontId="9" fillId="35" borderId="11" xfId="53" applyNumberFormat="1" applyFont="1" applyFill="1" applyBorder="1" applyAlignment="1">
      <alignment horizontal="center"/>
      <protection/>
    </xf>
    <xf numFmtId="0" fontId="43" fillId="0" borderId="12" xfId="53" applyFont="1" applyBorder="1" applyAlignment="1">
      <alignment horizontal="center"/>
      <protection/>
    </xf>
    <xf numFmtId="0" fontId="43" fillId="0" borderId="11" xfId="53" applyFont="1" applyBorder="1" applyAlignment="1">
      <alignment horizontal="center"/>
      <protection/>
    </xf>
    <xf numFmtId="0" fontId="25" fillId="0" borderId="11" xfId="53" applyFont="1" applyBorder="1" applyAlignment="1">
      <alignment horizontal="center"/>
      <protection/>
    </xf>
    <xf numFmtId="0" fontId="25" fillId="0" borderId="0" xfId="53" applyFont="1">
      <alignment/>
      <protection/>
    </xf>
    <xf numFmtId="1" fontId="0" fillId="0" borderId="0" xfId="53" applyNumberFormat="1">
      <alignment/>
      <protection/>
    </xf>
    <xf numFmtId="0" fontId="25" fillId="37" borderId="10" xfId="53" applyFont="1" applyFill="1" applyBorder="1" applyAlignment="1">
      <alignment horizontal="center"/>
      <protection/>
    </xf>
    <xf numFmtId="1" fontId="78" fillId="37" borderId="10" xfId="53" applyNumberFormat="1" applyFont="1" applyFill="1" applyBorder="1" applyAlignment="1">
      <alignment horizontal="center"/>
      <protection/>
    </xf>
    <xf numFmtId="0" fontId="0" fillId="0" borderId="14" xfId="53" applyBorder="1" applyAlignment="1">
      <alignment horizontal="center"/>
      <protection/>
    </xf>
    <xf numFmtId="0" fontId="104" fillId="0" borderId="12" xfId="53" applyFont="1" applyBorder="1" applyAlignment="1">
      <alignment horizontal="center"/>
      <protection/>
    </xf>
    <xf numFmtId="49" fontId="3" fillId="0" borderId="11" xfId="53" applyNumberFormat="1" applyFont="1" applyBorder="1" applyAlignment="1">
      <alignment horizontal="center"/>
      <protection/>
    </xf>
    <xf numFmtId="49" fontId="3" fillId="35" borderId="11" xfId="53" applyNumberFormat="1" applyFont="1" applyFill="1" applyBorder="1" applyAlignment="1">
      <alignment horizontal="center"/>
      <protection/>
    </xf>
    <xf numFmtId="0" fontId="104" fillId="0" borderId="11" xfId="53" applyFont="1" applyBorder="1" applyAlignment="1">
      <alignment horizontal="center"/>
      <protection/>
    </xf>
    <xf numFmtId="0" fontId="233" fillId="0" borderId="0" xfId="53" applyFont="1">
      <alignment/>
      <protection/>
    </xf>
    <xf numFmtId="0" fontId="234" fillId="0" borderId="12" xfId="53" applyFont="1" applyBorder="1" applyAlignment="1">
      <alignment horizontal="center"/>
      <protection/>
    </xf>
    <xf numFmtId="0" fontId="234" fillId="0" borderId="11" xfId="53" applyFont="1" applyBorder="1" applyAlignment="1">
      <alignment horizontal="center"/>
      <protection/>
    </xf>
    <xf numFmtId="49" fontId="3" fillId="0" borderId="14" xfId="53" applyNumberFormat="1" applyFont="1" applyBorder="1" applyAlignment="1">
      <alignment horizontal="left"/>
      <protection/>
    </xf>
    <xf numFmtId="0" fontId="105" fillId="0" borderId="11" xfId="53" applyFont="1" applyBorder="1" applyAlignment="1">
      <alignment horizontal="center"/>
      <protection/>
    </xf>
    <xf numFmtId="0" fontId="0" fillId="0" borderId="0" xfId="53" applyAlignment="1">
      <alignment horizontal="left"/>
      <protection/>
    </xf>
    <xf numFmtId="49" fontId="235" fillId="0" borderId="16" xfId="53" applyNumberFormat="1" applyFont="1" applyBorder="1" applyAlignment="1">
      <alignment horizontal="center"/>
      <protection/>
    </xf>
    <xf numFmtId="0" fontId="0" fillId="0" borderId="40" xfId="53" applyBorder="1" applyAlignment="1">
      <alignment horizontal="left"/>
      <protection/>
    </xf>
    <xf numFmtId="49" fontId="3" fillId="0" borderId="16" xfId="53" applyNumberFormat="1" applyFont="1" applyBorder="1" applyAlignment="1">
      <alignment horizontal="left"/>
      <protection/>
    </xf>
    <xf numFmtId="49" fontId="236" fillId="0" borderId="15" xfId="53" applyNumberFormat="1" applyFont="1" applyBorder="1" applyAlignment="1">
      <alignment horizontal="left"/>
      <protection/>
    </xf>
    <xf numFmtId="0" fontId="0" fillId="0" borderId="20" xfId="53" applyBorder="1">
      <alignment/>
      <protection/>
    </xf>
    <xf numFmtId="49" fontId="3" fillId="0" borderId="40" xfId="53" applyNumberFormat="1" applyFont="1" applyBorder="1" applyAlignment="1">
      <alignment horizontal="left"/>
      <protection/>
    </xf>
    <xf numFmtId="49" fontId="3" fillId="0" borderId="0" xfId="53" applyNumberFormat="1" applyFont="1" applyAlignment="1">
      <alignment horizontal="left"/>
      <protection/>
    </xf>
    <xf numFmtId="49" fontId="235" fillId="48" borderId="16" xfId="53" applyNumberFormat="1" applyFont="1" applyFill="1" applyBorder="1" applyAlignment="1">
      <alignment horizontal="center"/>
      <protection/>
    </xf>
    <xf numFmtId="49" fontId="3" fillId="0" borderId="15" xfId="53" applyNumberFormat="1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0" fontId="237" fillId="0" borderId="10" xfId="0" applyFont="1" applyBorder="1" applyAlignment="1">
      <alignment horizontal="center"/>
    </xf>
    <xf numFmtId="49" fontId="9" fillId="0" borderId="10" xfId="53" applyNumberFormat="1" applyFont="1" applyBorder="1" applyAlignment="1">
      <alignment horizontal="center"/>
      <protection/>
    </xf>
    <xf numFmtId="1" fontId="9" fillId="0" borderId="10" xfId="53" applyNumberFormat="1" applyFont="1" applyBorder="1" applyAlignment="1">
      <alignment horizontal="center"/>
      <protection/>
    </xf>
    <xf numFmtId="49" fontId="21" fillId="0" borderId="0" xfId="53" applyNumberFormat="1" applyFont="1" applyAlignment="1">
      <alignment horizontal="center"/>
      <protection/>
    </xf>
    <xf numFmtId="1" fontId="21" fillId="0" borderId="0" xfId="53" applyNumberFormat="1" applyFont="1" applyAlignment="1">
      <alignment horizontal="center"/>
      <protection/>
    </xf>
    <xf numFmtId="49" fontId="106" fillId="0" borderId="0" xfId="53" applyNumberFormat="1" applyFont="1" applyAlignment="1">
      <alignment horizontal="center"/>
      <protection/>
    </xf>
    <xf numFmtId="1" fontId="106" fillId="0" borderId="0" xfId="53" applyNumberFormat="1" applyFont="1" applyAlignment="1">
      <alignment/>
      <protection/>
    </xf>
    <xf numFmtId="0" fontId="21" fillId="0" borderId="0" xfId="53" applyFont="1">
      <alignment/>
      <protection/>
    </xf>
    <xf numFmtId="49" fontId="49" fillId="0" borderId="0" xfId="53" applyNumberFormat="1" applyFont="1" applyAlignment="1">
      <alignment horizontal="center"/>
      <protection/>
    </xf>
    <xf numFmtId="49" fontId="107" fillId="0" borderId="0" xfId="53" applyNumberFormat="1" applyFont="1" applyAlignment="1">
      <alignment horizontal="center"/>
      <protection/>
    </xf>
    <xf numFmtId="49" fontId="21" fillId="49" borderId="10" xfId="53" applyNumberFormat="1" applyFont="1" applyFill="1" applyBorder="1" applyAlignment="1">
      <alignment horizontal="center"/>
      <protection/>
    </xf>
    <xf numFmtId="49" fontId="238" fillId="49" borderId="16" xfId="53" applyNumberFormat="1" applyFont="1" applyFill="1" applyBorder="1" applyAlignment="1">
      <alignment horizontal="left"/>
      <protection/>
    </xf>
    <xf numFmtId="1" fontId="21" fillId="49" borderId="16" xfId="53" applyNumberFormat="1" applyFont="1" applyFill="1" applyBorder="1" applyAlignment="1">
      <alignment horizontal="center"/>
      <protection/>
    </xf>
    <xf numFmtId="1" fontId="49" fillId="0" borderId="10" xfId="53" applyNumberFormat="1" applyFont="1" applyBorder="1" applyAlignment="1">
      <alignment horizontal="center"/>
      <protection/>
    </xf>
    <xf numFmtId="1" fontId="239" fillId="0" borderId="10" xfId="53" applyNumberFormat="1" applyFont="1" applyBorder="1" applyAlignment="1">
      <alignment horizontal="center"/>
      <protection/>
    </xf>
    <xf numFmtId="49" fontId="21" fillId="0" borderId="0" xfId="53" applyNumberFormat="1" applyFont="1" applyAlignment="1">
      <alignment horizontal="left"/>
      <protection/>
    </xf>
    <xf numFmtId="49" fontId="29" fillId="0" borderId="10" xfId="53" applyNumberFormat="1" applyFont="1" applyBorder="1" applyAlignment="1">
      <alignment horizontal="center"/>
      <protection/>
    </xf>
    <xf numFmtId="49" fontId="29" fillId="0" borderId="10" xfId="53" applyNumberFormat="1" applyFont="1" applyBorder="1" applyAlignment="1">
      <alignment horizontal="left"/>
      <protection/>
    </xf>
    <xf numFmtId="49" fontId="29" fillId="0" borderId="0" xfId="53" applyNumberFormat="1" applyFont="1" applyAlignment="1">
      <alignment horizontal="left"/>
      <protection/>
    </xf>
    <xf numFmtId="49" fontId="108" fillId="0" borderId="10" xfId="53" applyNumberFormat="1" applyFont="1" applyBorder="1" applyAlignment="1">
      <alignment horizontal="center"/>
      <protection/>
    </xf>
    <xf numFmtId="49" fontId="109" fillId="0" borderId="10" xfId="53" applyNumberFormat="1" applyFont="1" applyBorder="1" applyAlignment="1">
      <alignment horizontal="left"/>
      <protection/>
    </xf>
    <xf numFmtId="1" fontId="108" fillId="0" borderId="10" xfId="53" applyNumberFormat="1" applyFont="1" applyBorder="1" applyAlignment="1">
      <alignment horizontal="center"/>
      <protection/>
    </xf>
    <xf numFmtId="49" fontId="108" fillId="0" borderId="0" xfId="53" applyNumberFormat="1" applyFont="1" applyAlignment="1">
      <alignment horizontal="center"/>
      <protection/>
    </xf>
    <xf numFmtId="49" fontId="108" fillId="0" borderId="0" xfId="53" applyNumberFormat="1" applyFont="1" applyAlignment="1">
      <alignment horizontal="left"/>
      <protection/>
    </xf>
    <xf numFmtId="49" fontId="108" fillId="0" borderId="10" xfId="53" applyNumberFormat="1" applyFont="1" applyBorder="1" applyAlignment="1">
      <alignment horizontal="left"/>
      <protection/>
    </xf>
    <xf numFmtId="49" fontId="108" fillId="36" borderId="10" xfId="53" applyNumberFormat="1" applyFont="1" applyFill="1" applyBorder="1" applyAlignment="1">
      <alignment horizontal="left"/>
      <protection/>
    </xf>
    <xf numFmtId="49" fontId="110" fillId="0" borderId="10" xfId="53" applyNumberFormat="1" applyFont="1" applyBorder="1" applyAlignment="1">
      <alignment horizontal="center"/>
      <protection/>
    </xf>
    <xf numFmtId="49" fontId="111" fillId="0" borderId="10" xfId="53" applyNumberFormat="1" applyFont="1" applyBorder="1" applyAlignment="1">
      <alignment horizontal="left"/>
      <protection/>
    </xf>
    <xf numFmtId="1" fontId="110" fillId="0" borderId="10" xfId="53" applyNumberFormat="1" applyFont="1" applyBorder="1" applyAlignment="1">
      <alignment horizontal="center"/>
      <protection/>
    </xf>
    <xf numFmtId="49" fontId="110" fillId="0" borderId="0" xfId="53" applyNumberFormat="1" applyFont="1" applyAlignment="1">
      <alignment horizontal="center"/>
      <protection/>
    </xf>
    <xf numFmtId="49" fontId="110" fillId="0" borderId="0" xfId="53" applyNumberFormat="1" applyFont="1" applyAlignment="1">
      <alignment horizontal="left"/>
      <protection/>
    </xf>
    <xf numFmtId="49" fontId="110" fillId="0" borderId="10" xfId="53" applyNumberFormat="1" applyFont="1" applyBorder="1" applyAlignment="1">
      <alignment horizontal="left"/>
      <protection/>
    </xf>
    <xf numFmtId="49" fontId="112" fillId="0" borderId="0" xfId="53" applyNumberFormat="1" applyFont="1" applyAlignment="1">
      <alignment horizontal="center"/>
      <protection/>
    </xf>
    <xf numFmtId="0" fontId="110" fillId="0" borderId="10" xfId="53" applyNumberFormat="1" applyFont="1" applyBorder="1" applyAlignment="1">
      <alignment horizontal="center"/>
      <protection/>
    </xf>
    <xf numFmtId="49" fontId="238" fillId="50" borderId="16" xfId="53" applyNumberFormat="1" applyFont="1" applyFill="1" applyBorder="1" applyAlignment="1">
      <alignment horizontal="left"/>
      <protection/>
    </xf>
    <xf numFmtId="49" fontId="110" fillId="0" borderId="0" xfId="53" applyNumberFormat="1" applyFont="1" applyBorder="1" applyAlignment="1">
      <alignment horizontal="left"/>
      <protection/>
    </xf>
    <xf numFmtId="49" fontId="110" fillId="36" borderId="10" xfId="53" applyNumberFormat="1" applyFont="1" applyFill="1" applyBorder="1" applyAlignment="1">
      <alignment horizontal="left"/>
      <protection/>
    </xf>
    <xf numFmtId="1" fontId="109" fillId="0" borderId="10" xfId="53" applyNumberFormat="1" applyFont="1" applyBorder="1" applyAlignment="1">
      <alignment horizontal="center"/>
      <protection/>
    </xf>
    <xf numFmtId="1" fontId="111" fillId="0" borderId="10" xfId="53" applyNumberFormat="1" applyFont="1" applyBorder="1" applyAlignment="1">
      <alignment horizontal="center"/>
      <protection/>
    </xf>
    <xf numFmtId="49" fontId="21" fillId="42" borderId="10" xfId="53" applyNumberFormat="1" applyFont="1" applyFill="1" applyBorder="1" applyAlignment="1">
      <alignment horizontal="center"/>
      <protection/>
    </xf>
    <xf numFmtId="49" fontId="238" fillId="46" borderId="16" xfId="53" applyNumberFormat="1" applyFont="1" applyFill="1" applyBorder="1" applyAlignment="1">
      <alignment horizontal="left"/>
      <protection/>
    </xf>
    <xf numFmtId="1" fontId="21" fillId="42" borderId="16" xfId="53" applyNumberFormat="1" applyFont="1" applyFill="1" applyBorder="1" applyAlignment="1">
      <alignment horizontal="center"/>
      <protection/>
    </xf>
    <xf numFmtId="49" fontId="110" fillId="0" borderId="0" xfId="53" applyNumberFormat="1" applyFont="1" applyBorder="1" applyAlignment="1">
      <alignment horizontal="center"/>
      <protection/>
    </xf>
    <xf numFmtId="1" fontId="110" fillId="0" borderId="0" xfId="53" applyNumberFormat="1" applyFont="1" applyBorder="1" applyAlignment="1">
      <alignment horizontal="center"/>
      <protection/>
    </xf>
    <xf numFmtId="49" fontId="110" fillId="0" borderId="10" xfId="53" applyNumberFormat="1" applyFont="1" applyFill="1" applyBorder="1" applyAlignment="1">
      <alignment horizontal="center"/>
      <protection/>
    </xf>
    <xf numFmtId="1" fontId="110" fillId="0" borderId="10" xfId="53" applyNumberFormat="1" applyFont="1" applyFill="1" applyBorder="1" applyAlignment="1">
      <alignment horizontal="center"/>
      <protection/>
    </xf>
    <xf numFmtId="0" fontId="108" fillId="0" borderId="10" xfId="53" applyNumberFormat="1" applyFont="1" applyBorder="1" applyAlignment="1">
      <alignment horizontal="center"/>
      <protection/>
    </xf>
    <xf numFmtId="1" fontId="108" fillId="0" borderId="0" xfId="53" applyNumberFormat="1" applyFont="1" applyBorder="1" applyAlignment="1">
      <alignment horizontal="center"/>
      <protection/>
    </xf>
    <xf numFmtId="1" fontId="82" fillId="0" borderId="0" xfId="53" applyNumberFormat="1" applyFont="1">
      <alignment/>
      <protection/>
    </xf>
    <xf numFmtId="1" fontId="113" fillId="0" borderId="0" xfId="53" applyNumberFormat="1" applyFont="1" applyAlignment="1">
      <alignment horizontal="center"/>
      <protection/>
    </xf>
    <xf numFmtId="1" fontId="114" fillId="0" borderId="0" xfId="53" applyNumberFormat="1" applyFont="1" applyAlignment="1">
      <alignment horizontal="center"/>
      <protection/>
    </xf>
    <xf numFmtId="1" fontId="115" fillId="0" borderId="0" xfId="53" applyNumberFormat="1" applyFont="1" applyAlignment="1">
      <alignment horizontal="center"/>
      <protection/>
    </xf>
    <xf numFmtId="1" fontId="113" fillId="0" borderId="0" xfId="53" applyNumberFormat="1" applyFont="1" applyAlignment="1">
      <alignment/>
      <protection/>
    </xf>
    <xf numFmtId="1" fontId="82" fillId="0" borderId="0" xfId="53" applyNumberFormat="1" applyFont="1" applyAlignment="1">
      <alignment horizontal="center"/>
      <protection/>
    </xf>
    <xf numFmtId="1" fontId="88" fillId="0" borderId="0" xfId="53" applyNumberFormat="1" applyFont="1" applyAlignment="1">
      <alignment horizontal="center"/>
      <protection/>
    </xf>
    <xf numFmtId="1" fontId="114" fillId="0" borderId="0" xfId="53" applyNumberFormat="1" applyFont="1" applyAlignment="1">
      <alignment/>
      <protection/>
    </xf>
    <xf numFmtId="1" fontId="116" fillId="0" borderId="0" xfId="53" applyNumberFormat="1" applyFont="1" applyAlignment="1">
      <alignment horizontal="center"/>
      <protection/>
    </xf>
    <xf numFmtId="1" fontId="117" fillId="0" borderId="0" xfId="53" applyNumberFormat="1" applyFont="1" applyAlignment="1">
      <alignment horizontal="center"/>
      <protection/>
    </xf>
    <xf numFmtId="49" fontId="82" fillId="0" borderId="0" xfId="53" applyNumberFormat="1" applyFont="1" applyAlignment="1">
      <alignment horizontal="left"/>
      <protection/>
    </xf>
    <xf numFmtId="49" fontId="118" fillId="0" borderId="0" xfId="53" applyNumberFormat="1" applyFont="1" applyAlignment="1">
      <alignment horizontal="right"/>
      <protection/>
    </xf>
    <xf numFmtId="1" fontId="119" fillId="0" borderId="0" xfId="53" applyNumberFormat="1" applyFont="1" applyAlignment="1">
      <alignment horizontal="right"/>
      <protection/>
    </xf>
    <xf numFmtId="1" fontId="82" fillId="51" borderId="12" xfId="53" applyNumberFormat="1" applyFont="1" applyFill="1" applyBorder="1" applyAlignment="1">
      <alignment horizontal="center"/>
      <protection/>
    </xf>
    <xf numFmtId="1" fontId="82" fillId="51" borderId="17" xfId="53" applyNumberFormat="1" applyFont="1" applyFill="1" applyBorder="1" applyAlignment="1">
      <alignment horizontal="center"/>
      <protection/>
    </xf>
    <xf numFmtId="1" fontId="3" fillId="51" borderId="14" xfId="53" applyNumberFormat="1" applyFont="1" applyFill="1" applyBorder="1" applyAlignment="1">
      <alignment horizontal="center"/>
      <protection/>
    </xf>
    <xf numFmtId="1" fontId="82" fillId="51" borderId="15" xfId="53" applyNumberFormat="1" applyFont="1" applyFill="1" applyBorder="1">
      <alignment/>
      <protection/>
    </xf>
    <xf numFmtId="1" fontId="82" fillId="51" borderId="16" xfId="53" applyNumberFormat="1" applyFont="1" applyFill="1" applyBorder="1">
      <alignment/>
      <protection/>
    </xf>
    <xf numFmtId="1" fontId="82" fillId="51" borderId="16" xfId="53" applyNumberFormat="1" applyFont="1" applyFill="1" applyBorder="1" applyAlignment="1">
      <alignment horizontal="center"/>
      <protection/>
    </xf>
    <xf numFmtId="1" fontId="88" fillId="51" borderId="17" xfId="53" applyNumberFormat="1" applyFont="1" applyFill="1" applyBorder="1" applyAlignment="1">
      <alignment horizontal="center"/>
      <protection/>
    </xf>
    <xf numFmtId="1" fontId="82" fillId="51" borderId="11" xfId="53" applyNumberFormat="1" applyFont="1" applyFill="1" applyBorder="1" applyAlignment="1">
      <alignment horizontal="center"/>
      <protection/>
    </xf>
    <xf numFmtId="1" fontId="97" fillId="51" borderId="19" xfId="53" applyNumberFormat="1" applyFont="1" applyFill="1" applyBorder="1" applyAlignment="1">
      <alignment horizontal="center"/>
      <protection/>
    </xf>
    <xf numFmtId="1" fontId="3" fillId="51" borderId="18" xfId="53" applyNumberFormat="1" applyFont="1" applyFill="1" applyBorder="1" applyAlignment="1">
      <alignment horizontal="center"/>
      <protection/>
    </xf>
    <xf numFmtId="1" fontId="82" fillId="51" borderId="10" xfId="53" applyNumberFormat="1" applyFont="1" applyFill="1" applyBorder="1" applyAlignment="1">
      <alignment horizontal="center"/>
      <protection/>
    </xf>
    <xf numFmtId="1" fontId="88" fillId="51" borderId="19" xfId="53" applyNumberFormat="1" applyFont="1" applyFill="1" applyBorder="1" applyAlignment="1">
      <alignment horizontal="center"/>
      <protection/>
    </xf>
    <xf numFmtId="1" fontId="120" fillId="0" borderId="10" xfId="53" applyNumberFormat="1" applyFont="1" applyBorder="1" applyAlignment="1">
      <alignment horizontal="center"/>
      <protection/>
    </xf>
    <xf numFmtId="49" fontId="97" fillId="0" borderId="10" xfId="53" applyNumberFormat="1" applyFont="1" applyBorder="1" applyAlignment="1">
      <alignment horizontal="left"/>
      <protection/>
    </xf>
    <xf numFmtId="49" fontId="87" fillId="0" borderId="10" xfId="53" applyNumberFormat="1" applyFont="1" applyBorder="1" applyAlignment="1">
      <alignment horizontal="center"/>
      <protection/>
    </xf>
    <xf numFmtId="49" fontId="119" fillId="38" borderId="10" xfId="53" applyNumberFormat="1" applyFont="1" applyFill="1" applyBorder="1" applyAlignment="1">
      <alignment horizontal="center"/>
      <protection/>
    </xf>
    <xf numFmtId="1" fontId="120" fillId="48" borderId="11" xfId="53" applyNumberFormat="1" applyFont="1" applyFill="1" applyBorder="1" applyAlignment="1">
      <alignment horizontal="center"/>
      <protection/>
    </xf>
    <xf numFmtId="1" fontId="97" fillId="0" borderId="11" xfId="53" applyNumberFormat="1" applyFont="1" applyBorder="1" applyAlignment="1">
      <alignment horizontal="center"/>
      <protection/>
    </xf>
    <xf numFmtId="1" fontId="240" fillId="0" borderId="10" xfId="53" applyNumberFormat="1" applyFont="1" applyFill="1" applyBorder="1" applyAlignment="1">
      <alignment horizontal="center"/>
      <protection/>
    </xf>
    <xf numFmtId="49" fontId="120" fillId="0" borderId="10" xfId="53" applyNumberFormat="1" applyFont="1" applyBorder="1" applyAlignment="1">
      <alignment horizontal="left"/>
      <protection/>
    </xf>
    <xf numFmtId="1" fontId="121" fillId="0" borderId="10" xfId="53" applyNumberFormat="1" applyFont="1" applyFill="1" applyBorder="1" applyAlignment="1">
      <alignment horizontal="center"/>
      <protection/>
    </xf>
    <xf numFmtId="49" fontId="87" fillId="36" borderId="10" xfId="53" applyNumberFormat="1" applyFont="1" applyFill="1" applyBorder="1" applyAlignment="1">
      <alignment horizontal="center"/>
      <protection/>
    </xf>
    <xf numFmtId="1" fontId="120" fillId="12" borderId="11" xfId="53" applyNumberFormat="1" applyFont="1" applyFill="1" applyBorder="1" applyAlignment="1">
      <alignment horizontal="center"/>
      <protection/>
    </xf>
    <xf numFmtId="1" fontId="120" fillId="10" borderId="11" xfId="53" applyNumberFormat="1" applyFont="1" applyFill="1" applyBorder="1" applyAlignment="1">
      <alignment horizontal="center"/>
      <protection/>
    </xf>
    <xf numFmtId="1" fontId="120" fillId="13" borderId="11" xfId="53" applyNumberFormat="1" applyFont="1" applyFill="1" applyBorder="1" applyAlignment="1">
      <alignment horizontal="center"/>
      <protection/>
    </xf>
    <xf numFmtId="49" fontId="120" fillId="36" borderId="10" xfId="53" applyNumberFormat="1" applyFont="1" applyFill="1" applyBorder="1" applyAlignment="1">
      <alignment horizontal="left"/>
      <protection/>
    </xf>
    <xf numFmtId="1" fontId="120" fillId="51" borderId="11" xfId="53" applyNumberFormat="1" applyFont="1" applyFill="1" applyBorder="1" applyAlignment="1">
      <alignment horizontal="center"/>
      <protection/>
    </xf>
    <xf numFmtId="1" fontId="120" fillId="52" borderId="11" xfId="53" applyNumberFormat="1" applyFont="1" applyFill="1" applyBorder="1" applyAlignment="1">
      <alignment horizontal="center"/>
      <protection/>
    </xf>
    <xf numFmtId="1" fontId="120" fillId="53" borderId="11" xfId="53" applyNumberFormat="1" applyFont="1" applyFill="1" applyBorder="1" applyAlignment="1">
      <alignment horizontal="center"/>
      <protection/>
    </xf>
    <xf numFmtId="1" fontId="97" fillId="0" borderId="10" xfId="53" applyNumberFormat="1" applyFont="1" applyBorder="1" applyAlignment="1">
      <alignment horizontal="center"/>
      <protection/>
    </xf>
    <xf numFmtId="1" fontId="120" fillId="54" borderId="11" xfId="53" applyNumberFormat="1" applyFont="1" applyFill="1" applyBorder="1" applyAlignment="1">
      <alignment horizontal="center"/>
      <protection/>
    </xf>
    <xf numFmtId="1" fontId="120" fillId="55" borderId="11" xfId="53" applyNumberFormat="1" applyFont="1" applyFill="1" applyBorder="1" applyAlignment="1">
      <alignment horizontal="center"/>
      <protection/>
    </xf>
    <xf numFmtId="1" fontId="120" fillId="11" borderId="11" xfId="53" applyNumberFormat="1" applyFont="1" applyFill="1" applyBorder="1" applyAlignment="1">
      <alignment horizontal="center"/>
      <protection/>
    </xf>
    <xf numFmtId="49" fontId="89" fillId="0" borderId="10" xfId="53" applyNumberFormat="1" applyFont="1" applyBorder="1" applyAlignment="1">
      <alignment horizontal="left"/>
      <protection/>
    </xf>
    <xf numFmtId="1" fontId="97" fillId="48" borderId="11" xfId="53" applyNumberFormat="1" applyFont="1" applyFill="1" applyBorder="1" applyAlignment="1">
      <alignment horizontal="center"/>
      <protection/>
    </xf>
    <xf numFmtId="1" fontId="97" fillId="48" borderId="10" xfId="53" applyNumberFormat="1" applyFont="1" applyFill="1" applyBorder="1" applyAlignment="1">
      <alignment horizontal="center"/>
      <protection/>
    </xf>
    <xf numFmtId="1" fontId="120" fillId="0" borderId="0" xfId="53" applyNumberFormat="1" applyFont="1" applyBorder="1" applyAlignment="1">
      <alignment horizontal="center"/>
      <protection/>
    </xf>
    <xf numFmtId="1" fontId="80" fillId="0" borderId="0" xfId="53" applyNumberFormat="1" applyFont="1" applyBorder="1" applyAlignment="1">
      <alignment horizontal="center"/>
      <protection/>
    </xf>
    <xf numFmtId="1" fontId="97" fillId="0" borderId="0" xfId="53" applyNumberFormat="1" applyFont="1" applyBorder="1" applyAlignment="1">
      <alignment horizontal="center"/>
      <protection/>
    </xf>
    <xf numFmtId="1" fontId="120" fillId="0" borderId="0" xfId="53" applyNumberFormat="1" applyFont="1" applyFill="1" applyBorder="1" applyAlignment="1">
      <alignment horizontal="center"/>
      <protection/>
    </xf>
    <xf numFmtId="1" fontId="97" fillId="0" borderId="0" xfId="53" applyNumberFormat="1" applyFont="1" applyFill="1" applyBorder="1" applyAlignment="1">
      <alignment horizontal="center"/>
      <protection/>
    </xf>
    <xf numFmtId="1" fontId="122" fillId="51" borderId="19" xfId="53" applyNumberFormat="1" applyFont="1" applyFill="1" applyBorder="1" applyAlignment="1">
      <alignment horizontal="center"/>
      <protection/>
    </xf>
    <xf numFmtId="49" fontId="122" fillId="0" borderId="10" xfId="53" applyNumberFormat="1" applyFont="1" applyBorder="1" applyAlignment="1">
      <alignment horizontal="left"/>
      <protection/>
    </xf>
    <xf numFmtId="1" fontId="98" fillId="0" borderId="10" xfId="53" applyNumberFormat="1" applyFont="1" applyFill="1" applyBorder="1" applyAlignment="1">
      <alignment horizontal="center"/>
      <protection/>
    </xf>
    <xf numFmtId="1" fontId="98" fillId="0" borderId="10" xfId="53" applyNumberFormat="1" applyFont="1" applyBorder="1" applyAlignment="1">
      <alignment horizontal="center"/>
      <protection/>
    </xf>
    <xf numFmtId="1" fontId="122" fillId="0" borderId="10" xfId="53" applyNumberFormat="1" applyFont="1" applyBorder="1" applyAlignment="1">
      <alignment horizontal="center"/>
      <protection/>
    </xf>
    <xf numFmtId="1" fontId="98" fillId="53" borderId="10" xfId="53" applyNumberFormat="1" applyFont="1" applyFill="1" applyBorder="1" applyAlignment="1">
      <alignment horizontal="center"/>
      <protection/>
    </xf>
    <xf numFmtId="49" fontId="98" fillId="0" borderId="10" xfId="53" applyNumberFormat="1" applyFont="1" applyBorder="1" applyAlignment="1">
      <alignment horizontal="left"/>
      <protection/>
    </xf>
    <xf numFmtId="1" fontId="122" fillId="0" borderId="10" xfId="53" applyNumberFormat="1" applyFont="1" applyFill="1" applyBorder="1" applyAlignment="1">
      <alignment horizontal="center"/>
      <protection/>
    </xf>
    <xf numFmtId="1" fontId="98" fillId="54" borderId="10" xfId="53" applyNumberFormat="1" applyFont="1" applyFill="1" applyBorder="1" applyAlignment="1">
      <alignment horizontal="center"/>
      <protection/>
    </xf>
    <xf numFmtId="49" fontId="98" fillId="36" borderId="10" xfId="53" applyNumberFormat="1" applyFont="1" applyFill="1" applyBorder="1" applyAlignment="1">
      <alignment horizontal="left"/>
      <protection/>
    </xf>
    <xf numFmtId="1" fontId="98" fillId="13" borderId="10" xfId="53" applyNumberFormat="1" applyFont="1" applyFill="1" applyBorder="1" applyAlignment="1">
      <alignment horizontal="center"/>
      <protection/>
    </xf>
    <xf numFmtId="1" fontId="98" fillId="42" borderId="10" xfId="53" applyNumberFormat="1" applyFont="1" applyFill="1" applyBorder="1" applyAlignment="1">
      <alignment horizontal="center"/>
      <protection/>
    </xf>
    <xf numFmtId="1" fontId="98" fillId="55" borderId="10" xfId="53" applyNumberFormat="1" applyFont="1" applyFill="1" applyBorder="1" applyAlignment="1">
      <alignment horizontal="center"/>
      <protection/>
    </xf>
    <xf numFmtId="1" fontId="98" fillId="51" borderId="10" xfId="53" applyNumberFormat="1" applyFont="1" applyFill="1" applyBorder="1" applyAlignment="1">
      <alignment horizontal="center"/>
      <protection/>
    </xf>
    <xf numFmtId="1" fontId="98" fillId="12" borderId="10" xfId="53" applyNumberFormat="1" applyFont="1" applyFill="1" applyBorder="1" applyAlignment="1">
      <alignment horizontal="center"/>
      <protection/>
    </xf>
    <xf numFmtId="1" fontId="98" fillId="10" borderId="10" xfId="53" applyNumberFormat="1" applyFont="1" applyFill="1" applyBorder="1" applyAlignment="1">
      <alignment horizontal="center"/>
      <protection/>
    </xf>
    <xf numFmtId="1" fontId="51" fillId="0" borderId="0" xfId="53" applyNumberFormat="1" applyFont="1">
      <alignment/>
      <protection/>
    </xf>
    <xf numFmtId="1" fontId="82" fillId="0" borderId="0" xfId="53" applyNumberFormat="1" applyFont="1" applyBorder="1">
      <alignment/>
      <protection/>
    </xf>
    <xf numFmtId="1" fontId="3" fillId="0" borderId="0" xfId="53" applyNumberFormat="1" applyFont="1" applyBorder="1">
      <alignment/>
      <protection/>
    </xf>
    <xf numFmtId="1" fontId="88" fillId="0" borderId="0" xfId="53" applyNumberFormat="1" applyFont="1" applyBorder="1">
      <alignment/>
      <protection/>
    </xf>
    <xf numFmtId="49" fontId="98" fillId="0" borderId="0" xfId="53" applyNumberFormat="1" applyFont="1" applyBorder="1" applyAlignment="1">
      <alignment horizontal="left"/>
      <protection/>
    </xf>
    <xf numFmtId="49" fontId="87" fillId="0" borderId="0" xfId="53" applyNumberFormat="1" applyFont="1" applyBorder="1" applyAlignment="1">
      <alignment horizontal="center"/>
      <protection/>
    </xf>
    <xf numFmtId="49" fontId="119" fillId="0" borderId="0" xfId="53" applyNumberFormat="1" applyFont="1" applyBorder="1" applyAlignment="1">
      <alignment horizontal="center"/>
      <protection/>
    </xf>
    <xf numFmtId="1" fontId="82" fillId="0" borderId="0" xfId="53" applyNumberFormat="1" applyFont="1" applyBorder="1" applyAlignment="1">
      <alignment horizontal="center"/>
      <protection/>
    </xf>
    <xf numFmtId="1" fontId="88" fillId="0" borderId="0" xfId="53" applyNumberFormat="1" applyFont="1" applyBorder="1" applyAlignment="1">
      <alignment horizontal="center"/>
      <protection/>
    </xf>
    <xf numFmtId="49" fontId="40" fillId="0" borderId="0" xfId="53" applyNumberFormat="1" applyFont="1" applyBorder="1" applyAlignment="1">
      <alignment horizontal="center"/>
      <protection/>
    </xf>
    <xf numFmtId="0" fontId="82" fillId="0" borderId="0" xfId="53" applyFont="1" applyBorder="1" applyAlignment="1">
      <alignment horizontal="right"/>
      <protection/>
    </xf>
    <xf numFmtId="0" fontId="82" fillId="0" borderId="0" xfId="53" applyFont="1" applyBorder="1">
      <alignment/>
      <protection/>
    </xf>
    <xf numFmtId="1" fontId="120" fillId="0" borderId="0" xfId="53" applyNumberFormat="1" applyFont="1" applyFill="1" applyBorder="1">
      <alignment/>
      <protection/>
    </xf>
    <xf numFmtId="1" fontId="3" fillId="0" borderId="0" xfId="53" applyNumberFormat="1" applyFont="1" applyFill="1" applyBorder="1">
      <alignment/>
      <protection/>
    </xf>
    <xf numFmtId="1" fontId="82" fillId="0" borderId="0" xfId="53" applyNumberFormat="1" applyFont="1" applyFill="1" applyBorder="1">
      <alignment/>
      <protection/>
    </xf>
    <xf numFmtId="1" fontId="122" fillId="0" borderId="0" xfId="53" applyNumberFormat="1" applyFont="1" applyFill="1" applyBorder="1" applyAlignment="1">
      <alignment horizontal="center"/>
      <protection/>
    </xf>
    <xf numFmtId="1" fontId="98" fillId="0" borderId="0" xfId="53" applyNumberFormat="1" applyFont="1" applyBorder="1">
      <alignment/>
      <protection/>
    </xf>
    <xf numFmtId="1" fontId="98" fillId="0" borderId="0" xfId="53" applyNumberFormat="1" applyFont="1" applyBorder="1" applyAlignment="1">
      <alignment horizontal="center"/>
      <protection/>
    </xf>
    <xf numFmtId="1" fontId="122" fillId="0" borderId="0" xfId="53" applyNumberFormat="1" applyFont="1" applyBorder="1" applyAlignment="1">
      <alignment horizontal="center"/>
      <protection/>
    </xf>
    <xf numFmtId="1" fontId="123" fillId="0" borderId="0" xfId="53" applyNumberFormat="1" applyFont="1" applyFill="1" applyBorder="1">
      <alignment/>
      <protection/>
    </xf>
    <xf numFmtId="1" fontId="82" fillId="0" borderId="0" xfId="53" applyNumberFormat="1" applyFont="1" applyFill="1" applyBorder="1" applyAlignment="1">
      <alignment horizontal="center"/>
      <protection/>
    </xf>
    <xf numFmtId="1" fontId="98" fillId="0" borderId="0" xfId="53" applyNumberFormat="1" applyFont="1" applyFill="1" applyBorder="1">
      <alignment/>
      <protection/>
    </xf>
    <xf numFmtId="1" fontId="120" fillId="0" borderId="0" xfId="53" applyNumberFormat="1" applyFont="1" applyBorder="1">
      <alignment/>
      <protection/>
    </xf>
    <xf numFmtId="1" fontId="97" fillId="43" borderId="0" xfId="53" applyNumberFormat="1" applyFont="1" applyFill="1" applyBorder="1" applyAlignment="1">
      <alignment horizontal="center"/>
      <protection/>
    </xf>
    <xf numFmtId="1" fontId="87" fillId="0" borderId="0" xfId="53" applyNumberFormat="1" applyFont="1" applyBorder="1">
      <alignment/>
      <protection/>
    </xf>
    <xf numFmtId="1" fontId="119" fillId="0" borderId="0" xfId="53" applyNumberFormat="1" applyFont="1" applyBorder="1">
      <alignment/>
      <protection/>
    </xf>
    <xf numFmtId="1" fontId="30" fillId="0" borderId="0" xfId="53" applyNumberFormat="1" applyFont="1">
      <alignment/>
      <protection/>
    </xf>
    <xf numFmtId="1" fontId="120" fillId="43" borderId="0" xfId="53" applyNumberFormat="1" applyFont="1" applyFill="1" applyBorder="1">
      <alignment/>
      <protection/>
    </xf>
    <xf numFmtId="1" fontId="120" fillId="0" borderId="0" xfId="53" applyNumberFormat="1" applyFont="1">
      <alignment/>
      <protection/>
    </xf>
    <xf numFmtId="1" fontId="97" fillId="0" borderId="0" xfId="53" applyNumberFormat="1" applyFont="1" applyAlignment="1">
      <alignment horizontal="center"/>
      <protection/>
    </xf>
    <xf numFmtId="1" fontId="9" fillId="0" borderId="0" xfId="53" applyNumberFormat="1" applyFont="1" applyAlignment="1">
      <alignment horizontal="center"/>
      <protection/>
    </xf>
    <xf numFmtId="1" fontId="119" fillId="0" borderId="0" xfId="53" applyNumberFormat="1" applyFont="1" applyAlignment="1">
      <alignment horizontal="center"/>
      <protection/>
    </xf>
    <xf numFmtId="1" fontId="3" fillId="0" borderId="0" xfId="53" applyNumberFormat="1" applyFont="1" applyFill="1" applyBorder="1" applyAlignment="1">
      <alignment horizontal="center"/>
      <protection/>
    </xf>
    <xf numFmtId="1" fontId="88" fillId="0" borderId="0" xfId="53" applyNumberFormat="1" applyFont="1" applyFill="1" applyBorder="1" applyAlignment="1">
      <alignment horizontal="center"/>
      <protection/>
    </xf>
    <xf numFmtId="1" fontId="124" fillId="0" borderId="0" xfId="53" applyNumberFormat="1" applyFont="1" applyFill="1" applyBorder="1" applyAlignment="1">
      <alignment horizontal="center"/>
      <protection/>
    </xf>
    <xf numFmtId="1" fontId="118" fillId="0" borderId="0" xfId="53" applyNumberFormat="1" applyFont="1" applyFill="1" applyBorder="1" applyAlignment="1">
      <alignment horizontal="center"/>
      <protection/>
    </xf>
    <xf numFmtId="1" fontId="97" fillId="0" borderId="0" xfId="53" applyNumberFormat="1" applyFont="1" applyFill="1" applyBorder="1">
      <alignment/>
      <protection/>
    </xf>
    <xf numFmtId="1" fontId="80" fillId="0" borderId="0" xfId="53" applyNumberFormat="1" applyFont="1" applyFill="1" applyBorder="1" applyAlignment="1">
      <alignment horizontal="center"/>
      <protection/>
    </xf>
    <xf numFmtId="1" fontId="125" fillId="0" borderId="0" xfId="53" applyNumberFormat="1" applyFont="1" applyFill="1" applyBorder="1" applyAlignment="1">
      <alignment horizontal="center"/>
      <protection/>
    </xf>
    <xf numFmtId="1" fontId="89" fillId="0" borderId="0" xfId="53" applyNumberFormat="1" applyFont="1" applyFill="1" applyBorder="1" applyAlignment="1">
      <alignment horizontal="center"/>
      <protection/>
    </xf>
    <xf numFmtId="1" fontId="88" fillId="0" borderId="0" xfId="53" applyNumberFormat="1" applyFont="1">
      <alignment/>
      <protection/>
    </xf>
    <xf numFmtId="49" fontId="16" fillId="0" borderId="0" xfId="53" applyNumberFormat="1" applyFont="1" applyAlignment="1">
      <alignment horizontal="center"/>
      <protection/>
    </xf>
    <xf numFmtId="49" fontId="126" fillId="0" borderId="0" xfId="53" applyNumberFormat="1" applyFont="1" applyBorder="1" applyAlignment="1">
      <alignment/>
      <protection/>
    </xf>
    <xf numFmtId="49" fontId="127" fillId="0" borderId="0" xfId="53" applyNumberFormat="1" applyFont="1" applyBorder="1" applyAlignment="1">
      <alignment horizontal="center"/>
      <protection/>
    </xf>
    <xf numFmtId="49" fontId="128" fillId="0" borderId="0" xfId="53" applyNumberFormat="1" applyFont="1" applyBorder="1" applyAlignment="1">
      <alignment/>
      <protection/>
    </xf>
    <xf numFmtId="49" fontId="126" fillId="0" borderId="0" xfId="53" applyNumberFormat="1" applyFont="1" applyBorder="1" applyAlignment="1">
      <alignment horizontal="center"/>
      <protection/>
    </xf>
    <xf numFmtId="49" fontId="129" fillId="0" borderId="0" xfId="53" applyNumberFormat="1" applyFont="1" applyAlignment="1">
      <alignment horizontal="center"/>
      <protection/>
    </xf>
    <xf numFmtId="49" fontId="130" fillId="0" borderId="0" xfId="53" applyNumberFormat="1" applyFont="1" applyAlignment="1">
      <alignment horizontal="left"/>
      <protection/>
    </xf>
    <xf numFmtId="49" fontId="46" fillId="0" borderId="0" xfId="53" applyNumberFormat="1" applyFont="1" applyAlignment="1">
      <alignment horizontal="right"/>
      <protection/>
    </xf>
    <xf numFmtId="49" fontId="129" fillId="40" borderId="12" xfId="53" applyNumberFormat="1" applyFont="1" applyFill="1" applyBorder="1" applyAlignment="1">
      <alignment horizontal="center"/>
      <protection/>
    </xf>
    <xf numFmtId="49" fontId="129" fillId="40" borderId="15" xfId="53" applyNumberFormat="1" applyFont="1" applyFill="1" applyBorder="1" applyAlignment="1">
      <alignment horizontal="center"/>
      <protection/>
    </xf>
    <xf numFmtId="49" fontId="129" fillId="40" borderId="16" xfId="53" applyNumberFormat="1" applyFont="1" applyFill="1" applyBorder="1" applyAlignment="1">
      <alignment horizontal="center"/>
      <protection/>
    </xf>
    <xf numFmtId="49" fontId="129" fillId="40" borderId="20" xfId="53" applyNumberFormat="1" applyFont="1" applyFill="1" applyBorder="1" applyAlignment="1">
      <alignment horizontal="center"/>
      <protection/>
    </xf>
    <xf numFmtId="49" fontId="129" fillId="7" borderId="16" xfId="53" applyNumberFormat="1" applyFont="1" applyFill="1" applyBorder="1" applyAlignment="1">
      <alignment horizontal="center"/>
      <protection/>
    </xf>
    <xf numFmtId="49" fontId="129" fillId="7" borderId="16" xfId="53" applyNumberFormat="1" applyFont="1" applyFill="1" applyBorder="1" applyAlignment="1">
      <alignment horizontal="left"/>
      <protection/>
    </xf>
    <xf numFmtId="49" fontId="129" fillId="7" borderId="16" xfId="53" applyNumberFormat="1" applyFont="1" applyFill="1" applyBorder="1" applyAlignment="1">
      <alignment/>
      <protection/>
    </xf>
    <xf numFmtId="49" fontId="129" fillId="7" borderId="14" xfId="53" applyNumberFormat="1" applyFont="1" applyFill="1" applyBorder="1" applyAlignment="1">
      <alignment/>
      <protection/>
    </xf>
    <xf numFmtId="49" fontId="131" fillId="7" borderId="12" xfId="53" applyNumberFormat="1" applyFont="1" applyFill="1" applyBorder="1" applyAlignment="1">
      <alignment horizontal="center"/>
      <protection/>
    </xf>
    <xf numFmtId="49" fontId="132" fillId="7" borderId="12" xfId="53" applyNumberFormat="1" applyFont="1" applyFill="1" applyBorder="1" applyAlignment="1">
      <alignment horizontal="center"/>
      <protection/>
    </xf>
    <xf numFmtId="49" fontId="129" fillId="0" borderId="0" xfId="53" applyNumberFormat="1" applyFont="1" applyBorder="1" applyAlignment="1">
      <alignment horizontal="center"/>
      <protection/>
    </xf>
    <xf numFmtId="49" fontId="129" fillId="40" borderId="11" xfId="53" applyNumberFormat="1" applyFont="1" applyFill="1" applyBorder="1" applyAlignment="1">
      <alignment horizontal="center"/>
      <protection/>
    </xf>
    <xf numFmtId="49" fontId="129" fillId="40" borderId="22" xfId="53" applyNumberFormat="1" applyFont="1" applyFill="1" applyBorder="1" applyAlignment="1">
      <alignment horizontal="center"/>
      <protection/>
    </xf>
    <xf numFmtId="49" fontId="133" fillId="7" borderId="17" xfId="53" applyNumberFormat="1" applyFont="1" applyFill="1" applyBorder="1" applyAlignment="1">
      <alignment horizontal="center"/>
      <protection/>
    </xf>
    <xf numFmtId="49" fontId="133" fillId="7" borderId="12" xfId="53" applyNumberFormat="1" applyFont="1" applyFill="1" applyBorder="1" applyAlignment="1">
      <alignment horizontal="center"/>
      <protection/>
    </xf>
    <xf numFmtId="49" fontId="134" fillId="7" borderId="12" xfId="53" applyNumberFormat="1" applyFont="1" applyFill="1" applyBorder="1" applyAlignment="1">
      <alignment horizontal="center"/>
      <protection/>
    </xf>
    <xf numFmtId="49" fontId="131" fillId="7" borderId="11" xfId="53" applyNumberFormat="1" applyFont="1" applyFill="1" applyBorder="1" applyAlignment="1">
      <alignment horizontal="center"/>
      <protection/>
    </xf>
    <xf numFmtId="49" fontId="132" fillId="7" borderId="11" xfId="53" applyNumberFormat="1" applyFont="1" applyFill="1" applyBorder="1" applyAlignment="1">
      <alignment horizontal="center"/>
      <protection/>
    </xf>
    <xf numFmtId="49" fontId="129" fillId="40" borderId="10" xfId="53" applyNumberFormat="1" applyFont="1" applyFill="1" applyBorder="1" applyAlignment="1">
      <alignment horizontal="center"/>
      <protection/>
    </xf>
    <xf numFmtId="49" fontId="135" fillId="0" borderId="10" xfId="53" applyNumberFormat="1" applyFont="1" applyBorder="1" applyAlignment="1">
      <alignment horizontal="left"/>
      <protection/>
    </xf>
    <xf numFmtId="1" fontId="136" fillId="56" borderId="10" xfId="53" applyNumberFormat="1" applyFont="1" applyFill="1" applyBorder="1" applyAlignment="1">
      <alignment horizontal="center"/>
      <protection/>
    </xf>
    <xf numFmtId="1" fontId="137" fillId="56" borderId="10" xfId="53" applyNumberFormat="1" applyFont="1" applyFill="1" applyBorder="1" applyAlignment="1">
      <alignment horizontal="center"/>
      <protection/>
    </xf>
    <xf numFmtId="1" fontId="138" fillId="56" borderId="10" xfId="53" applyNumberFormat="1" applyFont="1" applyFill="1" applyBorder="1" applyAlignment="1">
      <alignment horizontal="center"/>
      <protection/>
    </xf>
    <xf numFmtId="1" fontId="139" fillId="43" borderId="10" xfId="53" applyNumberFormat="1" applyFont="1" applyFill="1" applyBorder="1" applyAlignment="1">
      <alignment horizontal="center"/>
      <protection/>
    </xf>
    <xf numFmtId="1" fontId="139" fillId="57" borderId="10" xfId="53" applyNumberFormat="1" applyFont="1" applyFill="1" applyBorder="1" applyAlignment="1">
      <alignment horizontal="center"/>
      <protection/>
    </xf>
    <xf numFmtId="1" fontId="140" fillId="43" borderId="10" xfId="53" applyNumberFormat="1" applyFont="1" applyFill="1" applyBorder="1" applyAlignment="1">
      <alignment horizontal="center"/>
      <protection/>
    </xf>
    <xf numFmtId="1" fontId="140" fillId="57" borderId="10" xfId="53" applyNumberFormat="1" applyFont="1" applyFill="1" applyBorder="1" applyAlignment="1">
      <alignment horizontal="center"/>
      <protection/>
    </xf>
    <xf numFmtId="1" fontId="127" fillId="43" borderId="11" xfId="53" applyNumberFormat="1" applyFont="1" applyFill="1" applyBorder="1" applyAlignment="1">
      <alignment horizontal="center"/>
      <protection/>
    </xf>
    <xf numFmtId="49" fontId="241" fillId="43" borderId="10" xfId="53" applyNumberFormat="1" applyFont="1" applyFill="1" applyBorder="1" applyAlignment="1">
      <alignment horizontal="center"/>
      <protection/>
    </xf>
    <xf numFmtId="0" fontId="141" fillId="0" borderId="0" xfId="53" applyFont="1">
      <alignment/>
      <protection/>
    </xf>
    <xf numFmtId="49" fontId="135" fillId="0" borderId="10" xfId="53" applyNumberFormat="1" applyFont="1" applyFill="1" applyBorder="1" applyAlignment="1">
      <alignment horizontal="left"/>
      <protection/>
    </xf>
    <xf numFmtId="1" fontId="140" fillId="58" borderId="10" xfId="53" applyNumberFormat="1" applyFont="1" applyFill="1" applyBorder="1" applyAlignment="1">
      <alignment horizontal="center"/>
      <protection/>
    </xf>
    <xf numFmtId="49" fontId="142" fillId="43" borderId="10" xfId="53" applyNumberFormat="1" applyFont="1" applyFill="1" applyBorder="1" applyAlignment="1">
      <alignment horizontal="center"/>
      <protection/>
    </xf>
    <xf numFmtId="49" fontId="143" fillId="0" borderId="10" xfId="53" applyNumberFormat="1" applyFont="1" applyBorder="1" applyAlignment="1">
      <alignment horizontal="left"/>
      <protection/>
    </xf>
    <xf numFmtId="1" fontId="139" fillId="58" borderId="10" xfId="53" applyNumberFormat="1" applyFont="1" applyFill="1" applyBorder="1" applyAlignment="1">
      <alignment horizontal="center"/>
      <protection/>
    </xf>
    <xf numFmtId="49" fontId="242" fillId="0" borderId="10" xfId="53" applyNumberFormat="1" applyFont="1" applyFill="1" applyBorder="1" applyAlignment="1">
      <alignment horizontal="left"/>
      <protection/>
    </xf>
    <xf numFmtId="49" fontId="29" fillId="43" borderId="10" xfId="53" applyNumberFormat="1" applyFont="1" applyFill="1" applyBorder="1" applyAlignment="1">
      <alignment horizontal="center"/>
      <protection/>
    </xf>
    <xf numFmtId="1" fontId="139" fillId="48" borderId="10" xfId="53" applyNumberFormat="1" applyFont="1" applyFill="1" applyBorder="1" applyAlignment="1">
      <alignment horizontal="center"/>
      <protection/>
    </xf>
    <xf numFmtId="0" fontId="144" fillId="0" borderId="0" xfId="53" applyFont="1">
      <alignment/>
      <protection/>
    </xf>
    <xf numFmtId="1" fontId="139" fillId="59" borderId="10" xfId="53" applyNumberFormat="1" applyFont="1" applyFill="1" applyBorder="1" applyAlignment="1">
      <alignment horizontal="center"/>
      <protection/>
    </xf>
    <xf numFmtId="49" fontId="243" fillId="0" borderId="10" xfId="53" applyNumberFormat="1" applyFont="1" applyBorder="1" applyAlignment="1">
      <alignment horizontal="left"/>
      <protection/>
    </xf>
    <xf numFmtId="49" fontId="18" fillId="0" borderId="0" xfId="53" applyNumberFormat="1" applyFont="1" applyAlignment="1">
      <alignment horizontal="center"/>
      <protection/>
    </xf>
    <xf numFmtId="49" fontId="145" fillId="0" borderId="10" xfId="53" applyNumberFormat="1" applyFont="1" applyBorder="1" applyAlignment="1">
      <alignment horizontal="left"/>
      <protection/>
    </xf>
    <xf numFmtId="49" fontId="44" fillId="7" borderId="10" xfId="53" applyNumberFormat="1" applyFont="1" applyFill="1" applyBorder="1" applyAlignment="1">
      <alignment horizontal="left"/>
      <protection/>
    </xf>
    <xf numFmtId="1" fontId="129" fillId="40" borderId="10" xfId="53" applyNumberFormat="1" applyFont="1" applyFill="1" applyBorder="1" applyAlignment="1">
      <alignment horizontal="center"/>
      <protection/>
    </xf>
    <xf numFmtId="1" fontId="244" fillId="40" borderId="10" xfId="53" applyNumberFormat="1" applyFont="1" applyFill="1" applyBorder="1" applyAlignment="1">
      <alignment horizontal="center"/>
      <protection/>
    </xf>
    <xf numFmtId="1" fontId="245" fillId="40" borderId="10" xfId="53" applyNumberFormat="1" applyFont="1" applyFill="1" applyBorder="1" applyAlignment="1">
      <alignment horizontal="center"/>
      <protection/>
    </xf>
    <xf numFmtId="1" fontId="139" fillId="7" borderId="10" xfId="53" applyNumberFormat="1" applyFont="1" applyFill="1" applyBorder="1" applyAlignment="1">
      <alignment horizontal="center"/>
      <protection/>
    </xf>
    <xf numFmtId="1" fontId="139" fillId="40" borderId="10" xfId="53" applyNumberFormat="1" applyFont="1" applyFill="1" applyBorder="1" applyAlignment="1">
      <alignment horizontal="center"/>
      <protection/>
    </xf>
    <xf numFmtId="1" fontId="140" fillId="40" borderId="10" xfId="53" applyNumberFormat="1" applyFont="1" applyFill="1" applyBorder="1" applyAlignment="1">
      <alignment horizontal="center"/>
      <protection/>
    </xf>
    <xf numFmtId="1" fontId="140" fillId="7" borderId="10" xfId="53" applyNumberFormat="1" applyFont="1" applyFill="1" applyBorder="1" applyAlignment="1">
      <alignment horizontal="center"/>
      <protection/>
    </xf>
    <xf numFmtId="1" fontId="127" fillId="40" borderId="10" xfId="53" applyNumberFormat="1" applyFont="1" applyFill="1" applyBorder="1" applyAlignment="1">
      <alignment horizontal="center"/>
      <protection/>
    </xf>
    <xf numFmtId="49" fontId="142" fillId="40" borderId="10" xfId="53" applyNumberFormat="1" applyFont="1" applyFill="1" applyBorder="1" applyAlignment="1">
      <alignment horizontal="center"/>
      <protection/>
    </xf>
    <xf numFmtId="0" fontId="19" fillId="0" borderId="0" xfId="53" applyFont="1" applyBorder="1" applyAlignment="1">
      <alignment horizontal="right"/>
      <protection/>
    </xf>
    <xf numFmtId="49" fontId="18" fillId="0" borderId="0" xfId="53" applyNumberFormat="1" applyFont="1" applyFill="1" applyBorder="1" applyAlignment="1">
      <alignment horizontal="center"/>
      <protection/>
    </xf>
    <xf numFmtId="49" fontId="129" fillId="0" borderId="0" xfId="53" applyNumberFormat="1" applyFont="1" applyFill="1" applyBorder="1" applyAlignment="1">
      <alignment horizontal="center"/>
      <protection/>
    </xf>
    <xf numFmtId="49" fontId="129" fillId="0" borderId="0" xfId="53" applyNumberFormat="1" applyFont="1" applyFill="1" applyBorder="1" applyAlignment="1">
      <alignment/>
      <protection/>
    </xf>
    <xf numFmtId="49" fontId="18" fillId="0" borderId="10" xfId="53" applyNumberFormat="1" applyFont="1" applyBorder="1" applyAlignment="1">
      <alignment horizontal="center"/>
      <protection/>
    </xf>
    <xf numFmtId="49" fontId="29" fillId="0" borderId="10" xfId="53" applyNumberFormat="1" applyFont="1" applyFill="1" applyBorder="1" applyAlignment="1">
      <alignment horizontal="left"/>
      <protection/>
    </xf>
    <xf numFmtId="1" fontId="18" fillId="0" borderId="10" xfId="0" applyNumberFormat="1" applyFont="1" applyBorder="1" applyAlignment="1">
      <alignment horizontal="center" vertical="center" wrapText="1"/>
    </xf>
    <xf numFmtId="1" fontId="18" fillId="47" borderId="10" xfId="0" applyNumberFormat="1" applyFont="1" applyFill="1" applyBorder="1" applyAlignment="1">
      <alignment horizontal="center" vertical="center" wrapText="1"/>
    </xf>
    <xf numFmtId="0" fontId="226" fillId="0" borderId="10" xfId="0" applyFont="1" applyBorder="1" applyAlignment="1">
      <alignment/>
    </xf>
    <xf numFmtId="49" fontId="29" fillId="0" borderId="0" xfId="0" applyNumberFormat="1" applyFont="1" applyAlignment="1">
      <alignment horizontal="center"/>
    </xf>
    <xf numFmtId="49" fontId="146" fillId="0" borderId="0" xfId="0" applyNumberFormat="1" applyFont="1" applyAlignment="1">
      <alignment/>
    </xf>
    <xf numFmtId="49" fontId="146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146" fillId="0" borderId="0" xfId="0" applyNumberFormat="1" applyFont="1" applyAlignment="1">
      <alignment/>
    </xf>
    <xf numFmtId="1" fontId="147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right"/>
    </xf>
    <xf numFmtId="49" fontId="148" fillId="0" borderId="0" xfId="0" applyNumberFormat="1" applyFont="1" applyAlignment="1">
      <alignment/>
    </xf>
    <xf numFmtId="49" fontId="148" fillId="0" borderId="0" xfId="0" applyNumberFormat="1" applyFont="1" applyAlignment="1">
      <alignment horizontal="center"/>
    </xf>
    <xf numFmtId="1" fontId="148" fillId="0" borderId="0" xfId="0" applyNumberFormat="1" applyFont="1" applyAlignment="1">
      <alignment/>
    </xf>
    <xf numFmtId="49" fontId="31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center"/>
    </xf>
    <xf numFmtId="49" fontId="149" fillId="0" borderId="0" xfId="0" applyNumberFormat="1" applyFont="1" applyAlignment="1">
      <alignment horizontal="center"/>
    </xf>
    <xf numFmtId="49" fontId="150" fillId="0" borderId="0" xfId="0" applyNumberFormat="1" applyFont="1" applyAlignment="1">
      <alignment/>
    </xf>
    <xf numFmtId="1" fontId="150" fillId="0" borderId="0" xfId="0" applyNumberFormat="1" applyFont="1" applyAlignment="1">
      <alignment/>
    </xf>
    <xf numFmtId="1" fontId="151" fillId="0" borderId="0" xfId="0" applyNumberFormat="1" applyFont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/>
    </xf>
    <xf numFmtId="1" fontId="82" fillId="0" borderId="14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31" fillId="0" borderId="12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right"/>
    </xf>
    <xf numFmtId="49" fontId="2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left"/>
    </xf>
    <xf numFmtId="1" fontId="29" fillId="0" borderId="11" xfId="0" applyNumberFormat="1" applyFont="1" applyBorder="1" applyAlignment="1">
      <alignment horizontal="center"/>
    </xf>
    <xf numFmtId="1" fontId="82" fillId="0" borderId="18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49" fontId="30" fillId="6" borderId="15" xfId="0" applyNumberFormat="1" applyFont="1" applyFill="1" applyBorder="1" applyAlignment="1">
      <alignment horizontal="center"/>
    </xf>
    <xf numFmtId="49" fontId="31" fillId="6" borderId="16" xfId="0" applyNumberFormat="1" applyFont="1" applyFill="1" applyBorder="1" applyAlignment="1">
      <alignment/>
    </xf>
    <xf numFmtId="49" fontId="29" fillId="6" borderId="16" xfId="0" applyNumberFormat="1" applyFont="1" applyFill="1" applyBorder="1" applyAlignment="1">
      <alignment horizontal="center"/>
    </xf>
    <xf numFmtId="1" fontId="30" fillId="6" borderId="16" xfId="0" applyNumberFormat="1" applyFont="1" applyFill="1" applyBorder="1" applyAlignment="1">
      <alignment horizontal="center"/>
    </xf>
    <xf numFmtId="178" fontId="34" fillId="6" borderId="16" xfId="0" applyNumberFormat="1" applyFont="1" applyFill="1" applyBorder="1" applyAlignment="1">
      <alignment horizontal="center"/>
    </xf>
    <xf numFmtId="49" fontId="48" fillId="6" borderId="16" xfId="0" applyNumberFormat="1" applyFont="1" applyFill="1" applyBorder="1" applyAlignment="1">
      <alignment horizontal="center"/>
    </xf>
    <xf numFmtId="49" fontId="29" fillId="6" borderId="20" xfId="0" applyNumberFormat="1" applyFont="1" applyFill="1" applyBorder="1" applyAlignment="1">
      <alignment/>
    </xf>
    <xf numFmtId="49" fontId="30" fillId="0" borderId="0" xfId="0" applyNumberFormat="1" applyFont="1" applyAlignment="1">
      <alignment/>
    </xf>
    <xf numFmtId="49" fontId="30" fillId="0" borderId="10" xfId="0" applyNumberFormat="1" applyFont="1" applyBorder="1" applyAlignment="1">
      <alignment horizontal="right"/>
    </xf>
    <xf numFmtId="49" fontId="31" fillId="0" borderId="10" xfId="0" applyNumberFormat="1" applyFont="1" applyFill="1" applyBorder="1" applyAlignment="1">
      <alignment/>
    </xf>
    <xf numFmtId="49" fontId="82" fillId="0" borderId="10" xfId="0" applyNumberFormat="1" applyFont="1" applyFill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178" fontId="29" fillId="0" borderId="10" xfId="0" applyNumberFormat="1" applyFont="1" applyBorder="1" applyAlignment="1">
      <alignment horizontal="center"/>
    </xf>
    <xf numFmtId="179" fontId="29" fillId="0" borderId="10" xfId="0" applyNumberFormat="1" applyFont="1" applyBorder="1" applyAlignment="1">
      <alignment horizontal="center"/>
    </xf>
    <xf numFmtId="49" fontId="246" fillId="0" borderId="10" xfId="0" applyNumberFormat="1" applyFont="1" applyBorder="1" applyAlignment="1">
      <alignment horizontal="center"/>
    </xf>
    <xf numFmtId="49" fontId="29" fillId="0" borderId="0" xfId="0" applyNumberFormat="1" applyFont="1" applyAlignment="1">
      <alignment/>
    </xf>
    <xf numFmtId="49" fontId="29" fillId="0" borderId="10" xfId="0" applyNumberFormat="1" applyFont="1" applyFill="1" applyBorder="1" applyAlignment="1">
      <alignment/>
    </xf>
    <xf numFmtId="49" fontId="31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1" fontId="29" fillId="49" borderId="10" xfId="0" applyNumberFormat="1" applyFont="1" applyFill="1" applyBorder="1" applyAlignment="1">
      <alignment horizontal="center"/>
    </xf>
    <xf numFmtId="1" fontId="29" fillId="42" borderId="10" xfId="0" applyNumberFormat="1" applyFont="1" applyFill="1" applyBorder="1" applyAlignment="1">
      <alignment horizontal="center"/>
    </xf>
    <xf numFmtId="49" fontId="247" fillId="0" borderId="10" xfId="0" applyNumberFormat="1" applyFont="1" applyFill="1" applyBorder="1" applyAlignment="1">
      <alignment/>
    </xf>
    <xf numFmtId="49" fontId="248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/>
    </xf>
    <xf numFmtId="49" fontId="30" fillId="6" borderId="16" xfId="0" applyNumberFormat="1" applyFont="1" applyFill="1" applyBorder="1" applyAlignment="1">
      <alignment/>
    </xf>
    <xf numFmtId="179" fontId="40" fillId="6" borderId="16" xfId="0" applyNumberFormat="1" applyFont="1" applyFill="1" applyBorder="1" applyAlignment="1">
      <alignment horizontal="center"/>
    </xf>
    <xf numFmtId="49" fontId="29" fillId="6" borderId="20" xfId="0" applyNumberFormat="1" applyFont="1" applyFill="1" applyBorder="1" applyAlignment="1">
      <alignment horizontal="center"/>
    </xf>
    <xf numFmtId="1" fontId="29" fillId="48" borderId="10" xfId="0" applyNumberFormat="1" applyFont="1" applyFill="1" applyBorder="1" applyAlignment="1">
      <alignment horizontal="center"/>
    </xf>
    <xf numFmtId="49" fontId="82" fillId="0" borderId="10" xfId="0" applyNumberFormat="1" applyFont="1" applyBorder="1" applyAlignment="1">
      <alignment horizontal="center"/>
    </xf>
    <xf numFmtId="49" fontId="29" fillId="42" borderId="10" xfId="0" applyNumberFormat="1" applyFont="1" applyFill="1" applyBorder="1" applyAlignment="1">
      <alignment horizontal="center"/>
    </xf>
    <xf numFmtId="49" fontId="29" fillId="48" borderId="10" xfId="0" applyNumberFormat="1" applyFont="1" applyFill="1" applyBorder="1" applyAlignment="1">
      <alignment/>
    </xf>
    <xf numFmtId="49" fontId="82" fillId="48" borderId="10" xfId="0" applyNumberFormat="1" applyFont="1" applyFill="1" applyBorder="1" applyAlignment="1">
      <alignment horizontal="center"/>
    </xf>
    <xf numFmtId="1" fontId="247" fillId="48" borderId="10" xfId="0" applyNumberFormat="1" applyFont="1" applyFill="1" applyBorder="1" applyAlignment="1">
      <alignment horizontal="center"/>
    </xf>
    <xf numFmtId="49" fontId="29" fillId="48" borderId="10" xfId="0" applyNumberFormat="1" applyFont="1" applyFill="1" applyBorder="1" applyAlignment="1">
      <alignment horizontal="center"/>
    </xf>
    <xf numFmtId="49" fontId="29" fillId="13" borderId="10" xfId="0" applyNumberFormat="1" applyFont="1" applyFill="1" applyBorder="1" applyAlignment="1">
      <alignment/>
    </xf>
    <xf numFmtId="49" fontId="29" fillId="13" borderId="10" xfId="0" applyNumberFormat="1" applyFont="1" applyFill="1" applyBorder="1" applyAlignment="1">
      <alignment horizontal="center"/>
    </xf>
    <xf numFmtId="1" fontId="29" fillId="13" borderId="10" xfId="0" applyNumberFormat="1" applyFont="1" applyFill="1" applyBorder="1" applyAlignment="1">
      <alignment horizontal="center"/>
    </xf>
    <xf numFmtId="49" fontId="246" fillId="53" borderId="10" xfId="0" applyNumberFormat="1" applyFont="1" applyFill="1" applyBorder="1" applyAlignment="1">
      <alignment horizontal="center"/>
    </xf>
    <xf numFmtId="45" fontId="40" fillId="6" borderId="16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left"/>
    </xf>
    <xf numFmtId="49" fontId="29" fillId="0" borderId="0" xfId="0" applyNumberFormat="1" applyFont="1" applyBorder="1" applyAlignment="1">
      <alignment horizontal="right"/>
    </xf>
    <xf numFmtId="49" fontId="40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/>
    </xf>
    <xf numFmtId="49" fontId="98" fillId="0" borderId="0" xfId="0" applyNumberFormat="1" applyFont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178" fontId="40" fillId="0" borderId="0" xfId="0" applyNumberFormat="1" applyFont="1" applyBorder="1" applyAlignment="1">
      <alignment horizontal="center"/>
    </xf>
    <xf numFmtId="45" fontId="4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40" fillId="0" borderId="0" xfId="0" applyNumberFormat="1" applyFont="1" applyAlignment="1">
      <alignment/>
    </xf>
    <xf numFmtId="49" fontId="152" fillId="0" borderId="0" xfId="0" applyNumberFormat="1" applyFont="1" applyAlignment="1">
      <alignment/>
    </xf>
    <xf numFmtId="1" fontId="152" fillId="0" borderId="0" xfId="0" applyNumberFormat="1" applyFont="1" applyAlignment="1">
      <alignment/>
    </xf>
    <xf numFmtId="1" fontId="153" fillId="0" borderId="0" xfId="0" applyNumberFormat="1" applyFont="1" applyAlignment="1">
      <alignment/>
    </xf>
    <xf numFmtId="49" fontId="153" fillId="0" borderId="0" xfId="0" applyNumberFormat="1" applyFont="1" applyAlignment="1">
      <alignment horizontal="center"/>
    </xf>
    <xf numFmtId="49" fontId="153" fillId="0" borderId="0" xfId="0" applyNumberFormat="1" applyFont="1" applyAlignment="1">
      <alignment/>
    </xf>
    <xf numFmtId="1" fontId="29" fillId="0" borderId="14" xfId="0" applyNumberFormat="1" applyFont="1" applyBorder="1" applyAlignment="1">
      <alignment horizontal="center"/>
    </xf>
    <xf numFmtId="1" fontId="29" fillId="0" borderId="18" xfId="0" applyNumberFormat="1" applyFont="1" applyBorder="1" applyAlignment="1">
      <alignment horizontal="center"/>
    </xf>
    <xf numFmtId="49" fontId="246" fillId="0" borderId="10" xfId="0" applyNumberFormat="1" applyFont="1" applyFill="1" applyBorder="1" applyAlignment="1">
      <alignment/>
    </xf>
    <xf numFmtId="0" fontId="246" fillId="0" borderId="10" xfId="0" applyNumberFormat="1" applyFont="1" applyBorder="1" applyAlignment="1">
      <alignment horizontal="center"/>
    </xf>
    <xf numFmtId="49" fontId="31" fillId="48" borderId="10" xfId="0" applyNumberFormat="1" applyFont="1" applyFill="1" applyBorder="1" applyAlignment="1">
      <alignment/>
    </xf>
    <xf numFmtId="178" fontId="29" fillId="48" borderId="10" xfId="0" applyNumberFormat="1" applyFont="1" applyFill="1" applyBorder="1" applyAlignment="1">
      <alignment horizontal="center"/>
    </xf>
    <xf numFmtId="0" fontId="246" fillId="48" borderId="10" xfId="0" applyNumberFormat="1" applyFont="1" applyFill="1" applyBorder="1" applyAlignment="1">
      <alignment horizontal="center"/>
    </xf>
    <xf numFmtId="49" fontId="29" fillId="48" borderId="0" xfId="0" applyNumberFormat="1" applyFont="1" applyFill="1" applyAlignment="1">
      <alignment/>
    </xf>
    <xf numFmtId="49" fontId="29" fillId="48" borderId="10" xfId="0" applyNumberFormat="1" applyFont="1" applyFill="1" applyBorder="1" applyAlignment="1">
      <alignment horizontal="right"/>
    </xf>
    <xf numFmtId="49" fontId="247" fillId="0" borderId="10" xfId="0" applyNumberFormat="1" applyFont="1" applyFill="1" applyBorder="1" applyAlignment="1">
      <alignment horizontal="center"/>
    </xf>
    <xf numFmtId="1" fontId="29" fillId="6" borderId="16" xfId="0" applyNumberFormat="1" applyFont="1" applyFill="1" applyBorder="1" applyAlignment="1">
      <alignment horizontal="center"/>
    </xf>
    <xf numFmtId="49" fontId="40" fillId="0" borderId="10" xfId="0" applyNumberFormat="1" applyFont="1" applyBorder="1" applyAlignment="1">
      <alignment horizontal="right"/>
    </xf>
    <xf numFmtId="49" fontId="31" fillId="0" borderId="10" xfId="0" applyNumberFormat="1" applyFont="1" applyBorder="1" applyAlignment="1">
      <alignment/>
    </xf>
    <xf numFmtId="49" fontId="247" fillId="0" borderId="0" xfId="0" applyNumberFormat="1" applyFont="1" applyAlignment="1">
      <alignment/>
    </xf>
    <xf numFmtId="0" fontId="31" fillId="0" borderId="10" xfId="0" applyNumberFormat="1" applyFont="1" applyBorder="1" applyAlignment="1">
      <alignment horizontal="center"/>
    </xf>
    <xf numFmtId="1" fontId="247" fillId="0" borderId="10" xfId="0" applyNumberFormat="1" applyFont="1" applyBorder="1" applyAlignment="1">
      <alignment horizontal="center"/>
    </xf>
    <xf numFmtId="1" fontId="247" fillId="0" borderId="10" xfId="0" applyNumberFormat="1" applyFont="1" applyFill="1" applyBorder="1" applyAlignment="1">
      <alignment horizontal="center"/>
    </xf>
    <xf numFmtId="178" fontId="247" fillId="0" borderId="10" xfId="0" applyNumberFormat="1" applyFont="1" applyBorder="1" applyAlignment="1">
      <alignment horizontal="center"/>
    </xf>
    <xf numFmtId="49" fontId="247" fillId="0" borderId="10" xfId="0" applyNumberFormat="1" applyFont="1" applyBorder="1" applyAlignment="1">
      <alignment horizontal="center"/>
    </xf>
    <xf numFmtId="49" fontId="247" fillId="0" borderId="10" xfId="0" applyNumberFormat="1" applyFont="1" applyBorder="1" applyAlignment="1">
      <alignment horizontal="right"/>
    </xf>
    <xf numFmtId="49" fontId="247" fillId="0" borderId="10" xfId="0" applyNumberFormat="1" applyFont="1" applyBorder="1" applyAlignment="1">
      <alignment/>
    </xf>
    <xf numFmtId="0" fontId="31" fillId="48" borderId="10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154" fillId="0" borderId="0" xfId="0" applyFont="1" applyAlignment="1">
      <alignment/>
    </xf>
    <xf numFmtId="0" fontId="155" fillId="0" borderId="0" xfId="0" applyFont="1" applyAlignment="1">
      <alignment horizontal="center"/>
    </xf>
    <xf numFmtId="1" fontId="154" fillId="0" borderId="0" xfId="0" applyNumberFormat="1" applyFont="1" applyAlignment="1">
      <alignment/>
    </xf>
    <xf numFmtId="49" fontId="106" fillId="0" borderId="0" xfId="0" applyNumberFormat="1" applyFont="1" applyBorder="1" applyAlignment="1">
      <alignment horizontal="center"/>
    </xf>
    <xf numFmtId="1" fontId="82" fillId="0" borderId="0" xfId="0" applyNumberFormat="1" applyFont="1" applyAlignment="1">
      <alignment horizontal="center"/>
    </xf>
    <xf numFmtId="0" fontId="147" fillId="0" borderId="0" xfId="0" applyFont="1" applyAlignment="1">
      <alignment horizontal="center"/>
    </xf>
    <xf numFmtId="0" fontId="147" fillId="0" borderId="0" xfId="0" applyFont="1" applyAlignment="1">
      <alignment horizontal="left"/>
    </xf>
    <xf numFmtId="0" fontId="29" fillId="34" borderId="40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34" borderId="14" xfId="0" applyFont="1" applyFill="1" applyBorder="1" applyAlignment="1">
      <alignment horizontal="center"/>
    </xf>
    <xf numFmtId="0" fontId="29" fillId="34" borderId="15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34" fillId="34" borderId="20" xfId="0" applyFont="1" applyFill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40" fillId="34" borderId="16" xfId="0" applyFont="1" applyFill="1" applyBorder="1" applyAlignment="1">
      <alignment/>
    </xf>
    <xf numFmtId="1" fontId="29" fillId="34" borderId="12" xfId="0" applyNumberFormat="1" applyFont="1" applyFill="1" applyBorder="1" applyAlignment="1">
      <alignment horizontal="center"/>
    </xf>
    <xf numFmtId="0" fontId="31" fillId="34" borderId="17" xfId="0" applyFont="1" applyFill="1" applyBorder="1" applyAlignment="1">
      <alignment horizontal="center"/>
    </xf>
    <xf numFmtId="0" fontId="29" fillId="34" borderId="37" xfId="0" applyFont="1" applyFill="1" applyBorder="1" applyAlignment="1">
      <alignment horizontal="center"/>
    </xf>
    <xf numFmtId="0" fontId="29" fillId="34" borderId="11" xfId="0" applyFont="1" applyFill="1" applyBorder="1" applyAlignment="1">
      <alignment horizontal="center"/>
    </xf>
    <xf numFmtId="0" fontId="29" fillId="34" borderId="2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1" fontId="29" fillId="34" borderId="11" xfId="0" applyNumberFormat="1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1" fontId="82" fillId="0" borderId="10" xfId="0" applyNumberFormat="1" applyFont="1" applyBorder="1" applyAlignment="1">
      <alignment horizontal="center"/>
    </xf>
    <xf numFmtId="49" fontId="249" fillId="0" borderId="10" xfId="0" applyNumberFormat="1" applyFont="1" applyFill="1" applyBorder="1" applyAlignment="1">
      <alignment horizontal="left"/>
    </xf>
    <xf numFmtId="1" fontId="108" fillId="36" borderId="10" xfId="0" applyNumberFormat="1" applyFont="1" applyFill="1" applyBorder="1" applyAlignment="1">
      <alignment horizontal="center"/>
    </xf>
    <xf numFmtId="1" fontId="110" fillId="36" borderId="10" xfId="0" applyNumberFormat="1" applyFont="1" applyFill="1" applyBorder="1" applyAlignment="1">
      <alignment horizontal="center"/>
    </xf>
    <xf numFmtId="1" fontId="156" fillId="0" borderId="10" xfId="0" applyNumberFormat="1" applyFont="1" applyBorder="1" applyAlignment="1">
      <alignment horizontal="center"/>
    </xf>
    <xf numFmtId="1" fontId="157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9" fontId="49" fillId="0" borderId="10" xfId="0" applyNumberFormat="1" applyFont="1" applyFill="1" applyBorder="1" applyAlignment="1">
      <alignment horizontal="left"/>
    </xf>
    <xf numFmtId="1" fontId="158" fillId="0" borderId="10" xfId="0" applyNumberFormat="1" applyFont="1" applyBorder="1" applyAlignment="1">
      <alignment horizontal="center"/>
    </xf>
    <xf numFmtId="1" fontId="82" fillId="13" borderId="10" xfId="0" applyNumberFormat="1" applyFont="1" applyFill="1" applyBorder="1" applyAlignment="1">
      <alignment horizontal="center"/>
    </xf>
    <xf numFmtId="49" fontId="49" fillId="13" borderId="10" xfId="0" applyNumberFormat="1" applyFont="1" applyFill="1" applyBorder="1" applyAlignment="1">
      <alignment horizontal="left"/>
    </xf>
    <xf numFmtId="1" fontId="108" fillId="13" borderId="10" xfId="0" applyNumberFormat="1" applyFont="1" applyFill="1" applyBorder="1" applyAlignment="1">
      <alignment horizontal="center"/>
    </xf>
    <xf numFmtId="1" fontId="110" fillId="13" borderId="10" xfId="0" applyNumberFormat="1" applyFont="1" applyFill="1" applyBorder="1" applyAlignment="1">
      <alignment horizontal="center"/>
    </xf>
    <xf numFmtId="1" fontId="156" fillId="13" borderId="10" xfId="0" applyNumberFormat="1" applyFont="1" applyFill="1" applyBorder="1" applyAlignment="1">
      <alignment horizontal="center"/>
    </xf>
    <xf numFmtId="1" fontId="158" fillId="13" borderId="10" xfId="0" applyNumberFormat="1" applyFont="1" applyFill="1" applyBorder="1" applyAlignment="1">
      <alignment horizontal="center"/>
    </xf>
    <xf numFmtId="1" fontId="29" fillId="0" borderId="15" xfId="0" applyNumberFormat="1" applyFont="1" applyBorder="1" applyAlignment="1">
      <alignment horizontal="center"/>
    </xf>
    <xf numFmtId="1" fontId="29" fillId="0" borderId="16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1" fontId="108" fillId="57" borderId="16" xfId="0" applyNumberFormat="1" applyFont="1" applyFill="1" applyBorder="1" applyAlignment="1">
      <alignment horizontal="center"/>
    </xf>
    <xf numFmtId="1" fontId="108" fillId="57" borderId="16" xfId="0" applyNumberFormat="1" applyFont="1" applyFill="1" applyBorder="1" applyAlignment="1">
      <alignment/>
    </xf>
    <xf numFmtId="1" fontId="29" fillId="57" borderId="10" xfId="0" applyNumberFormat="1" applyFont="1" applyFill="1" applyBorder="1" applyAlignment="1">
      <alignment horizontal="center"/>
    </xf>
    <xf numFmtId="1" fontId="29" fillId="57" borderId="20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33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49" fontId="3" fillId="33" borderId="37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" fontId="110" fillId="57" borderId="15" xfId="0" applyNumberFormat="1" applyFont="1" applyFill="1" applyBorder="1" applyAlignment="1">
      <alignment horizontal="center"/>
    </xf>
    <xf numFmtId="1" fontId="110" fillId="57" borderId="16" xfId="0" applyNumberFormat="1" applyFont="1" applyFill="1" applyBorder="1" applyAlignment="1">
      <alignment horizontal="center"/>
    </xf>
    <xf numFmtId="1" fontId="110" fillId="57" borderId="2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0</xdr:col>
      <xdr:colOff>333375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61925" y="714375"/>
          <a:ext cx="1619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0</xdr:col>
      <xdr:colOff>323850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61925" y="942975"/>
          <a:ext cx="1619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117</xdr:row>
      <xdr:rowOff>66675</xdr:rowOff>
    </xdr:from>
    <xdr:to>
      <xdr:col>0</xdr:col>
      <xdr:colOff>323850</xdr:colOff>
      <xdr:row>117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161925" y="23983950"/>
          <a:ext cx="1619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-01-16-&#1041;&#1086;&#1091;&#1083;&#1080;&#1085;&#1075;-&#1057;&#1087;-&#1076;&#1072;&#1058;&#1088;-&#1093;&#1089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Desktop\16-02-14-&#1044;&#1072;&#1088;&#1090;&#1089;-&#1057;&#1087;-&#1076;&#1072;&#1058;&#1088;-&#1093;&#1089;&#1103;-&#1089;%20&#1088;&#1072;&#1089;&#1095;&#1077;&#1090;&#1086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6-02-28-&#1083;&#1099;&#1078;&#1080;-&#1089;&#1087;-&#1076;&#1072;-&#1090;&#1088;-&#1093;&#1089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оулинг-ком"/>
      <sheetName val="боулинг-ком-лич"/>
      <sheetName val="боулинг-личн"/>
    </sheetNames>
    <sheetDataSet>
      <sheetData sheetId="1">
        <row r="6">
          <cell r="B6" t="str">
            <v>ВСМПО В.Салда-Авиапром</v>
          </cell>
        </row>
        <row r="7">
          <cell r="B7" t="str">
            <v>Фамилия, имя</v>
          </cell>
          <cell r="C7">
            <v>1</v>
          </cell>
          <cell r="D7" t="str">
            <v>2</v>
          </cell>
        </row>
        <row r="8">
          <cell r="B8" t="str">
            <v>Ковалев Вячеслав</v>
          </cell>
          <cell r="C8">
            <v>158</v>
          </cell>
          <cell r="D8">
            <v>181</v>
          </cell>
          <cell r="E8">
            <v>339</v>
          </cell>
        </row>
        <row r="9">
          <cell r="B9" t="str">
            <v>Алешин Денис</v>
          </cell>
          <cell r="C9">
            <v>155</v>
          </cell>
          <cell r="D9">
            <v>181</v>
          </cell>
          <cell r="E9">
            <v>336</v>
          </cell>
        </row>
        <row r="10">
          <cell r="B10" t="str">
            <v>Ковалева Ольга</v>
          </cell>
          <cell r="C10">
            <v>122</v>
          </cell>
          <cell r="D10">
            <v>162</v>
          </cell>
          <cell r="E10">
            <v>284</v>
          </cell>
        </row>
        <row r="11">
          <cell r="B11" t="str">
            <v>Словцова Екатерина</v>
          </cell>
          <cell r="C11">
            <v>129</v>
          </cell>
          <cell r="D11">
            <v>128</v>
          </cell>
          <cell r="E11">
            <v>257</v>
          </cell>
        </row>
        <row r="13">
          <cell r="B13" t="str">
            <v>Синара-Металлурги</v>
          </cell>
        </row>
        <row r="14">
          <cell r="B14" t="str">
            <v>Фамилия, имя</v>
          </cell>
          <cell r="C14">
            <v>1</v>
          </cell>
          <cell r="D14" t="str">
            <v>2</v>
          </cell>
        </row>
        <row r="15">
          <cell r="B15" t="str">
            <v>Ярулин Евгений</v>
          </cell>
          <cell r="C15">
            <v>190</v>
          </cell>
          <cell r="D15">
            <v>148</v>
          </cell>
          <cell r="E15">
            <v>338</v>
          </cell>
        </row>
        <row r="16">
          <cell r="B16" t="str">
            <v>Сажаев Максим</v>
          </cell>
          <cell r="C16">
            <v>155</v>
          </cell>
          <cell r="D16">
            <v>188</v>
          </cell>
          <cell r="E16">
            <v>343</v>
          </cell>
        </row>
        <row r="17">
          <cell r="B17" t="str">
            <v>Гоглачева Наталья</v>
          </cell>
          <cell r="C17">
            <v>124</v>
          </cell>
          <cell r="D17">
            <v>122</v>
          </cell>
          <cell r="E17">
            <v>246</v>
          </cell>
        </row>
        <row r="18">
          <cell r="B18" t="str">
            <v>Николаева Татьяна</v>
          </cell>
          <cell r="C18">
            <v>74</v>
          </cell>
          <cell r="D18">
            <v>115</v>
          </cell>
          <cell r="E18">
            <v>189</v>
          </cell>
        </row>
        <row r="20">
          <cell r="B20" t="str">
            <v>Сухоложскцемент-Строители</v>
          </cell>
        </row>
        <row r="21">
          <cell r="B21" t="str">
            <v>Фамилия, имя</v>
          </cell>
          <cell r="C21">
            <v>1</v>
          </cell>
          <cell r="D21" t="str">
            <v>2</v>
          </cell>
        </row>
        <row r="22">
          <cell r="B22" t="str">
            <v>Чесноков Александр</v>
          </cell>
          <cell r="C22">
            <v>124</v>
          </cell>
          <cell r="D22">
            <v>137</v>
          </cell>
          <cell r="E22">
            <v>261</v>
          </cell>
        </row>
        <row r="23">
          <cell r="B23" t="str">
            <v>Печёрин Алексей</v>
          </cell>
          <cell r="C23">
            <v>120</v>
          </cell>
          <cell r="D23">
            <v>237</v>
          </cell>
          <cell r="E23">
            <v>357</v>
          </cell>
        </row>
        <row r="24">
          <cell r="B24" t="str">
            <v>Копылова Юлия</v>
          </cell>
          <cell r="C24">
            <v>75</v>
          </cell>
          <cell r="D24">
            <v>88</v>
          </cell>
          <cell r="E24">
            <v>163</v>
          </cell>
        </row>
        <row r="25">
          <cell r="B25" t="str">
            <v>Булдакова Елена</v>
          </cell>
          <cell r="C25">
            <v>131</v>
          </cell>
          <cell r="D25">
            <v>121</v>
          </cell>
          <cell r="E25">
            <v>252</v>
          </cell>
        </row>
        <row r="27">
          <cell r="B27" t="str">
            <v>ПНТЗ-Металлурги</v>
          </cell>
        </row>
        <row r="28">
          <cell r="B28" t="str">
            <v>Фамилия, имя</v>
          </cell>
          <cell r="C28">
            <v>1</v>
          </cell>
          <cell r="D28" t="str">
            <v>2</v>
          </cell>
        </row>
        <row r="29">
          <cell r="B29" t="str">
            <v>Бойко Анатолий</v>
          </cell>
          <cell r="C29">
            <v>120</v>
          </cell>
          <cell r="D29">
            <v>110</v>
          </cell>
          <cell r="E29">
            <v>230</v>
          </cell>
        </row>
        <row r="30">
          <cell r="B30" t="str">
            <v>Черных Вячеслав</v>
          </cell>
          <cell r="C30">
            <v>115</v>
          </cell>
          <cell r="D30">
            <v>155</v>
          </cell>
          <cell r="E30">
            <v>270</v>
          </cell>
        </row>
        <row r="31">
          <cell r="B31" t="str">
            <v>Новикова Мария</v>
          </cell>
          <cell r="C31">
            <v>74</v>
          </cell>
          <cell r="D31">
            <v>78</v>
          </cell>
          <cell r="E31">
            <v>152</v>
          </cell>
        </row>
        <row r="32">
          <cell r="B32" t="str">
            <v>Потапова Анна</v>
          </cell>
          <cell r="C32">
            <v>95</v>
          </cell>
          <cell r="D32">
            <v>130</v>
          </cell>
          <cell r="E32">
            <v>225</v>
          </cell>
        </row>
        <row r="34">
          <cell r="B34" t="str">
            <v>Свердловэнерго-Электропрофсоюз</v>
          </cell>
        </row>
        <row r="35">
          <cell r="B35" t="str">
            <v>Фамилия, имя</v>
          </cell>
          <cell r="C35">
            <v>1</v>
          </cell>
          <cell r="D35" t="str">
            <v>2</v>
          </cell>
        </row>
        <row r="36">
          <cell r="B36" t="str">
            <v>Леонтьев Юрий</v>
          </cell>
          <cell r="C36">
            <v>138</v>
          </cell>
          <cell r="D36">
            <v>141</v>
          </cell>
          <cell r="E36">
            <v>279</v>
          </cell>
        </row>
        <row r="37">
          <cell r="B37" t="str">
            <v>Зайков Александр</v>
          </cell>
          <cell r="C37">
            <v>174</v>
          </cell>
          <cell r="D37">
            <v>146</v>
          </cell>
          <cell r="E37">
            <v>320</v>
          </cell>
        </row>
        <row r="38">
          <cell r="B38" t="str">
            <v>Паньшина Любовь</v>
          </cell>
          <cell r="C38">
            <v>103</v>
          </cell>
          <cell r="D38">
            <v>86</v>
          </cell>
          <cell r="E38">
            <v>189</v>
          </cell>
        </row>
        <row r="39">
          <cell r="B39" t="str">
            <v>Югрина Виктория</v>
          </cell>
          <cell r="C39">
            <v>96</v>
          </cell>
          <cell r="D39">
            <v>114</v>
          </cell>
          <cell r="E39">
            <v>210</v>
          </cell>
        </row>
        <row r="41">
          <cell r="B41" t="str">
            <v>ЭнергосбыТ Плюс-Электропрофсоюз</v>
          </cell>
        </row>
        <row r="42">
          <cell r="B42" t="str">
            <v>Фамилия, имя</v>
          </cell>
          <cell r="C42">
            <v>1</v>
          </cell>
          <cell r="D42" t="str">
            <v>2</v>
          </cell>
        </row>
        <row r="43">
          <cell r="B43" t="str">
            <v>Бабинов Дмитрий</v>
          </cell>
          <cell r="C43">
            <v>123</v>
          </cell>
          <cell r="D43">
            <v>102</v>
          </cell>
          <cell r="E43">
            <v>225</v>
          </cell>
        </row>
        <row r="44">
          <cell r="B44" t="str">
            <v>Никитин Андрей</v>
          </cell>
          <cell r="C44">
            <v>97</v>
          </cell>
          <cell r="D44">
            <v>86</v>
          </cell>
          <cell r="E44">
            <v>183</v>
          </cell>
        </row>
        <row r="45">
          <cell r="B45" t="str">
            <v>Максилова Ольга</v>
          </cell>
          <cell r="C45">
            <v>113</v>
          </cell>
          <cell r="D45">
            <v>111</v>
          </cell>
          <cell r="E45">
            <v>224</v>
          </cell>
        </row>
        <row r="46">
          <cell r="B46" t="str">
            <v>Богачева Светлана</v>
          </cell>
          <cell r="C46">
            <v>98</v>
          </cell>
          <cell r="D46">
            <v>68</v>
          </cell>
          <cell r="E46">
            <v>166</v>
          </cell>
        </row>
        <row r="48">
          <cell r="B48" t="str">
            <v>ПАО "Екатеринбурггаз"-ЖКХ</v>
          </cell>
        </row>
        <row r="49">
          <cell r="B49" t="str">
            <v>Фамилия, имя</v>
          </cell>
          <cell r="C49">
            <v>1</v>
          </cell>
          <cell r="D49" t="str">
            <v>2</v>
          </cell>
        </row>
        <row r="50">
          <cell r="B50" t="str">
            <v>Бурбах Алексей</v>
          </cell>
          <cell r="C50">
            <v>117</v>
          </cell>
          <cell r="D50">
            <v>144</v>
          </cell>
          <cell r="E50">
            <v>261</v>
          </cell>
        </row>
        <row r="51">
          <cell r="B51" t="str">
            <v>Бараковский Дмитрий</v>
          </cell>
          <cell r="C51">
            <v>126</v>
          </cell>
          <cell r="D51">
            <v>207</v>
          </cell>
          <cell r="E51">
            <v>333</v>
          </cell>
        </row>
        <row r="52">
          <cell r="B52" t="str">
            <v>Проколова Юлия</v>
          </cell>
          <cell r="C52">
            <v>119</v>
          </cell>
          <cell r="D52">
            <v>108</v>
          </cell>
          <cell r="E52">
            <v>227</v>
          </cell>
        </row>
        <row r="53">
          <cell r="B53" t="str">
            <v>Чуракова Мария</v>
          </cell>
          <cell r="C53">
            <v>109</v>
          </cell>
          <cell r="D53">
            <v>78</v>
          </cell>
          <cell r="E53">
            <v>187</v>
          </cell>
        </row>
        <row r="55">
          <cell r="B55" t="str">
            <v>Уралмаш-Машиностроители</v>
          </cell>
        </row>
        <row r="56">
          <cell r="B56" t="str">
            <v>Фамилия, имя</v>
          </cell>
          <cell r="C56">
            <v>1</v>
          </cell>
          <cell r="D56" t="str">
            <v>2</v>
          </cell>
        </row>
        <row r="57">
          <cell r="B57" t="str">
            <v>Деньгин Дмитрий</v>
          </cell>
          <cell r="C57">
            <v>133</v>
          </cell>
          <cell r="D57">
            <v>138</v>
          </cell>
          <cell r="E57">
            <v>271</v>
          </cell>
        </row>
        <row r="58">
          <cell r="B58" t="str">
            <v>Калугин Виктор</v>
          </cell>
          <cell r="C58">
            <v>82</v>
          </cell>
          <cell r="D58">
            <v>91</v>
          </cell>
          <cell r="E58">
            <v>173</v>
          </cell>
        </row>
        <row r="59">
          <cell r="B59" t="str">
            <v>Теплякова Татьяна</v>
          </cell>
          <cell r="C59">
            <v>110</v>
          </cell>
          <cell r="D59">
            <v>117</v>
          </cell>
          <cell r="E59">
            <v>227</v>
          </cell>
        </row>
        <row r="60">
          <cell r="B60" t="str">
            <v>Муравьева Анастасия</v>
          </cell>
          <cell r="C60">
            <v>108</v>
          </cell>
          <cell r="D60">
            <v>161</v>
          </cell>
          <cell r="E60">
            <v>269</v>
          </cell>
        </row>
        <row r="62">
          <cell r="B62" t="str">
            <v>ПАО "МЗИК"-Авиапром</v>
          </cell>
        </row>
        <row r="63">
          <cell r="B63" t="str">
            <v>Фамилия, имя</v>
          </cell>
          <cell r="C63">
            <v>1</v>
          </cell>
          <cell r="D63" t="str">
            <v>2</v>
          </cell>
        </row>
        <row r="64">
          <cell r="B64" t="str">
            <v>Дунаев Андрей</v>
          </cell>
          <cell r="C64">
            <v>151</v>
          </cell>
          <cell r="D64">
            <v>157</v>
          </cell>
          <cell r="E64">
            <v>308</v>
          </cell>
        </row>
        <row r="65">
          <cell r="B65" t="str">
            <v>Калугин Андрей</v>
          </cell>
          <cell r="C65">
            <v>175</v>
          </cell>
          <cell r="D65">
            <v>104</v>
          </cell>
          <cell r="E65">
            <v>279</v>
          </cell>
        </row>
        <row r="66">
          <cell r="B66" t="str">
            <v>Дунаева Ксения</v>
          </cell>
          <cell r="C66">
            <v>132</v>
          </cell>
          <cell r="D66">
            <v>141</v>
          </cell>
          <cell r="E66">
            <v>273</v>
          </cell>
        </row>
        <row r="67">
          <cell r="B67" t="str">
            <v>Подобед Анастасия</v>
          </cell>
          <cell r="C67">
            <v>126</v>
          </cell>
          <cell r="D67">
            <v>144</v>
          </cell>
          <cell r="E67">
            <v>270</v>
          </cell>
        </row>
        <row r="69">
          <cell r="B69" t="str">
            <v>Радиочастотный центр-Обком связи</v>
          </cell>
        </row>
        <row r="70">
          <cell r="B70" t="str">
            <v>Фамилия, имя</v>
          </cell>
          <cell r="C70">
            <v>1</v>
          </cell>
          <cell r="D70" t="str">
            <v>2</v>
          </cell>
        </row>
        <row r="71">
          <cell r="B71" t="str">
            <v>Григорьев Михаил</v>
          </cell>
          <cell r="C71">
            <v>171</v>
          </cell>
          <cell r="D71">
            <v>156</v>
          </cell>
          <cell r="E71">
            <v>327</v>
          </cell>
        </row>
        <row r="72">
          <cell r="B72" t="str">
            <v>Тищенко Антон</v>
          </cell>
          <cell r="C72">
            <v>124</v>
          </cell>
          <cell r="D72">
            <v>136</v>
          </cell>
          <cell r="E72">
            <v>260</v>
          </cell>
        </row>
        <row r="73">
          <cell r="B73" t="str">
            <v>Артеева Ирина</v>
          </cell>
          <cell r="C73">
            <v>118</v>
          </cell>
          <cell r="D73">
            <v>106</v>
          </cell>
          <cell r="E73">
            <v>224</v>
          </cell>
        </row>
        <row r="74">
          <cell r="B74" t="str">
            <v>Денисова Алиса</v>
          </cell>
          <cell r="C74">
            <v>85</v>
          </cell>
          <cell r="D74">
            <v>81</v>
          </cell>
          <cell r="E74">
            <v>166</v>
          </cell>
        </row>
        <row r="76">
          <cell r="B76" t="str">
            <v>НПП "Старт"-Авиапром</v>
          </cell>
        </row>
        <row r="77">
          <cell r="B77" t="str">
            <v>Фамилия, имя</v>
          </cell>
          <cell r="C77">
            <v>1</v>
          </cell>
          <cell r="D77" t="str">
            <v>2</v>
          </cell>
        </row>
        <row r="78">
          <cell r="B78" t="str">
            <v>Перескоков Александр</v>
          </cell>
          <cell r="C78">
            <v>109</v>
          </cell>
          <cell r="D78">
            <v>67</v>
          </cell>
          <cell r="E78">
            <v>176</v>
          </cell>
        </row>
        <row r="79">
          <cell r="B79" t="str">
            <v>Плещеев Илья</v>
          </cell>
          <cell r="C79">
            <v>180</v>
          </cell>
          <cell r="D79">
            <v>111</v>
          </cell>
          <cell r="E79">
            <v>291</v>
          </cell>
        </row>
        <row r="80">
          <cell r="B80" t="str">
            <v>Гожа Юлия</v>
          </cell>
          <cell r="C80">
            <v>72</v>
          </cell>
          <cell r="D80">
            <v>130</v>
          </cell>
          <cell r="E80">
            <v>202</v>
          </cell>
        </row>
        <row r="81">
          <cell r="B81" t="str">
            <v>Чудаева Оксана</v>
          </cell>
          <cell r="C81">
            <v>96</v>
          </cell>
          <cell r="D81">
            <v>129</v>
          </cell>
          <cell r="E81">
            <v>225</v>
          </cell>
        </row>
        <row r="83">
          <cell r="B83" t="str">
            <v>АО "КУЛЗ"-Авиапром</v>
          </cell>
        </row>
        <row r="84">
          <cell r="B84" t="str">
            <v>Фамилия, имя</v>
          </cell>
          <cell r="C84">
            <v>1</v>
          </cell>
          <cell r="D84" t="str">
            <v>2</v>
          </cell>
        </row>
        <row r="85">
          <cell r="B85" t="str">
            <v>Кривцов Владислав</v>
          </cell>
          <cell r="C85">
            <v>164</v>
          </cell>
          <cell r="D85">
            <v>99</v>
          </cell>
          <cell r="E85">
            <v>263</v>
          </cell>
        </row>
        <row r="86">
          <cell r="B86" t="str">
            <v>Жданов Евгений</v>
          </cell>
          <cell r="C86">
            <v>79</v>
          </cell>
          <cell r="D86">
            <v>68</v>
          </cell>
          <cell r="E86">
            <v>147</v>
          </cell>
        </row>
        <row r="87">
          <cell r="B87" t="str">
            <v>Сафичук Галина</v>
          </cell>
          <cell r="C87">
            <v>67</v>
          </cell>
          <cell r="D87">
            <v>59</v>
          </cell>
          <cell r="E87">
            <v>126</v>
          </cell>
        </row>
        <row r="88">
          <cell r="B88" t="str">
            <v>Семисорова Екатерина</v>
          </cell>
          <cell r="C88">
            <v>47</v>
          </cell>
          <cell r="D88">
            <v>63</v>
          </cell>
          <cell r="E88">
            <v>110</v>
          </cell>
        </row>
        <row r="90">
          <cell r="B90" t="str">
            <v>Упр.Ветеринарии-Сельское хозяйство</v>
          </cell>
        </row>
        <row r="91">
          <cell r="B91" t="str">
            <v>Фамилия, имя</v>
          </cell>
          <cell r="C91">
            <v>1</v>
          </cell>
          <cell r="D91" t="str">
            <v>2</v>
          </cell>
        </row>
        <row r="92">
          <cell r="B92" t="str">
            <v>Перевышин Алексей</v>
          </cell>
          <cell r="C92">
            <v>128</v>
          </cell>
          <cell r="D92">
            <v>192</v>
          </cell>
          <cell r="E92">
            <v>320</v>
          </cell>
        </row>
        <row r="93">
          <cell r="B93" t="str">
            <v>Сбитнев Егор</v>
          </cell>
          <cell r="C93">
            <v>107</v>
          </cell>
          <cell r="D93">
            <v>91</v>
          </cell>
          <cell r="E93">
            <v>198</v>
          </cell>
        </row>
        <row r="94">
          <cell r="B94" t="str">
            <v>Грицфельд Анастасия</v>
          </cell>
          <cell r="C94">
            <v>80</v>
          </cell>
          <cell r="D94">
            <v>72</v>
          </cell>
          <cell r="E94">
            <v>152</v>
          </cell>
        </row>
        <row r="95">
          <cell r="B95" t="str">
            <v>Ваулина Екатерина</v>
          </cell>
          <cell r="C95">
            <v>55</v>
          </cell>
          <cell r="D95">
            <v>69</v>
          </cell>
          <cell r="E95">
            <v>124</v>
          </cell>
        </row>
        <row r="97">
          <cell r="B97" t="str">
            <v>ВерхнеПышминская ЦГБ-Здравоохранение</v>
          </cell>
        </row>
        <row r="98">
          <cell r="B98" t="str">
            <v>Фамилия, имя</v>
          </cell>
          <cell r="C98">
            <v>1</v>
          </cell>
          <cell r="D98" t="str">
            <v>2</v>
          </cell>
        </row>
        <row r="99">
          <cell r="B99" t="str">
            <v>Латыпов Евгений</v>
          </cell>
          <cell r="C99">
            <v>102</v>
          </cell>
          <cell r="D99">
            <v>112</v>
          </cell>
          <cell r="E99">
            <v>214</v>
          </cell>
        </row>
        <row r="100">
          <cell r="B100" t="str">
            <v>Гусев Антон</v>
          </cell>
          <cell r="C100">
            <v>127</v>
          </cell>
          <cell r="D100">
            <v>106</v>
          </cell>
          <cell r="E100">
            <v>233</v>
          </cell>
        </row>
        <row r="101">
          <cell r="B101" t="str">
            <v>Изгарова Светлана</v>
          </cell>
          <cell r="C101">
            <v>64</v>
          </cell>
          <cell r="D101">
            <v>47</v>
          </cell>
          <cell r="E101">
            <v>111</v>
          </cell>
        </row>
        <row r="102">
          <cell r="B102" t="str">
            <v>Васильева Светлана</v>
          </cell>
          <cell r="C102">
            <v>92</v>
          </cell>
          <cell r="D102">
            <v>81</v>
          </cell>
          <cell r="E102">
            <v>173</v>
          </cell>
        </row>
        <row r="104">
          <cell r="B104" t="str">
            <v>Психиатрич.больница-Здравоохранение</v>
          </cell>
        </row>
        <row r="105">
          <cell r="B105" t="str">
            <v>Фамилия, имя</v>
          </cell>
          <cell r="C105">
            <v>1</v>
          </cell>
          <cell r="D105" t="str">
            <v>2</v>
          </cell>
        </row>
        <row r="106">
          <cell r="B106" t="str">
            <v>Малахов Павел</v>
          </cell>
          <cell r="C106">
            <v>154</v>
          </cell>
          <cell r="D106">
            <v>124</v>
          </cell>
          <cell r="E106">
            <v>278</v>
          </cell>
        </row>
        <row r="107">
          <cell r="B107" t="str">
            <v>Бебенин Александр</v>
          </cell>
          <cell r="C107">
            <v>116</v>
          </cell>
          <cell r="D107">
            <v>157</v>
          </cell>
          <cell r="E107">
            <v>273</v>
          </cell>
        </row>
        <row r="108">
          <cell r="B108" t="str">
            <v>Коковина Мария</v>
          </cell>
          <cell r="C108">
            <v>86</v>
          </cell>
          <cell r="D108">
            <v>59</v>
          </cell>
          <cell r="E108">
            <v>145</v>
          </cell>
        </row>
        <row r="109">
          <cell r="B109" t="str">
            <v>Борзых Ирина</v>
          </cell>
          <cell r="C109">
            <v>109</v>
          </cell>
          <cell r="D109">
            <v>103</v>
          </cell>
          <cell r="E109">
            <v>212</v>
          </cell>
        </row>
        <row r="111">
          <cell r="B111" t="str">
            <v>НПО автоматики-Профобщемаш РФ</v>
          </cell>
        </row>
        <row r="112">
          <cell r="B112" t="str">
            <v>Фамилия, имя</v>
          </cell>
          <cell r="C112">
            <v>1</v>
          </cell>
          <cell r="D112" t="str">
            <v>2</v>
          </cell>
        </row>
        <row r="113">
          <cell r="B113" t="str">
            <v>Ахтямов Владислав</v>
          </cell>
          <cell r="C113">
            <v>89</v>
          </cell>
          <cell r="D113">
            <v>94</v>
          </cell>
          <cell r="E113">
            <v>183</v>
          </cell>
        </row>
        <row r="114">
          <cell r="B114" t="str">
            <v>Неслов Сергей</v>
          </cell>
          <cell r="C114">
            <v>57</v>
          </cell>
          <cell r="D114">
            <v>92</v>
          </cell>
          <cell r="E114">
            <v>149</v>
          </cell>
        </row>
        <row r="115">
          <cell r="B115" t="str">
            <v>Решина Дарья</v>
          </cell>
          <cell r="C115">
            <v>50</v>
          </cell>
          <cell r="D115">
            <v>54</v>
          </cell>
          <cell r="E115">
            <v>104</v>
          </cell>
        </row>
        <row r="116">
          <cell r="B116" t="str">
            <v>Шаркунова Ирина</v>
          </cell>
          <cell r="C116">
            <v>81</v>
          </cell>
          <cell r="D116">
            <v>61</v>
          </cell>
          <cell r="E116">
            <v>142</v>
          </cell>
        </row>
        <row r="118">
          <cell r="B118" t="str">
            <v>2-й поток</v>
          </cell>
        </row>
        <row r="119">
          <cell r="B119" t="str">
            <v>МУП "Водоканал", Екатеринбург-ЖКХ</v>
          </cell>
        </row>
        <row r="120">
          <cell r="B120" t="str">
            <v>Фамилия, имя</v>
          </cell>
          <cell r="C120">
            <v>1</v>
          </cell>
          <cell r="D120" t="str">
            <v>2</v>
          </cell>
        </row>
        <row r="121">
          <cell r="B121" t="str">
            <v>Кузнецов Владимир</v>
          </cell>
          <cell r="C121">
            <v>140</v>
          </cell>
          <cell r="D121">
            <v>153</v>
          </cell>
          <cell r="E121">
            <v>293</v>
          </cell>
        </row>
        <row r="122">
          <cell r="B122" t="str">
            <v>Михайлов Юрий</v>
          </cell>
          <cell r="C122">
            <v>123</v>
          </cell>
          <cell r="D122">
            <v>127</v>
          </cell>
          <cell r="E122">
            <v>250</v>
          </cell>
        </row>
        <row r="123">
          <cell r="B123" t="str">
            <v>Алимова Наталья</v>
          </cell>
          <cell r="C123">
            <v>106</v>
          </cell>
          <cell r="D123">
            <v>163</v>
          </cell>
          <cell r="E123">
            <v>269</v>
          </cell>
        </row>
        <row r="124">
          <cell r="B124" t="str">
            <v>Нарайкина Анжелика</v>
          </cell>
          <cell r="C124">
            <v>91</v>
          </cell>
          <cell r="D124">
            <v>145</v>
          </cell>
          <cell r="E124">
            <v>236</v>
          </cell>
        </row>
        <row r="126">
          <cell r="B126" t="str">
            <v>Облкоммунэнерго-Электропрофсоюз</v>
          </cell>
        </row>
        <row r="127">
          <cell r="B127" t="str">
            <v>Фамилия, имя</v>
          </cell>
          <cell r="C127">
            <v>1</v>
          </cell>
          <cell r="D127" t="str">
            <v>2</v>
          </cell>
        </row>
        <row r="128">
          <cell r="B128" t="str">
            <v>Саитов Марат</v>
          </cell>
          <cell r="C128">
            <v>99</v>
          </cell>
          <cell r="D128">
            <v>86</v>
          </cell>
          <cell r="E128">
            <v>185</v>
          </cell>
        </row>
        <row r="129">
          <cell r="B129" t="str">
            <v>Устинов Андрей</v>
          </cell>
          <cell r="C129">
            <v>110</v>
          </cell>
          <cell r="D129">
            <v>108</v>
          </cell>
          <cell r="E129">
            <v>218</v>
          </cell>
        </row>
        <row r="130">
          <cell r="B130" t="str">
            <v>Устинова Светлана</v>
          </cell>
          <cell r="C130">
            <v>61</v>
          </cell>
          <cell r="D130">
            <v>80</v>
          </cell>
          <cell r="E130">
            <v>141</v>
          </cell>
        </row>
        <row r="131">
          <cell r="B131" t="str">
            <v>Чебыкина Анастасия</v>
          </cell>
          <cell r="C131">
            <v>103</v>
          </cell>
          <cell r="D131">
            <v>90</v>
          </cell>
          <cell r="E131">
            <v>193</v>
          </cell>
        </row>
        <row r="133">
          <cell r="B133" t="str">
            <v>Ростелеком-Обком связи</v>
          </cell>
        </row>
        <row r="134">
          <cell r="B134" t="str">
            <v>Фамилия, имя</v>
          </cell>
          <cell r="C134">
            <v>1</v>
          </cell>
          <cell r="D134" t="str">
            <v>2</v>
          </cell>
        </row>
        <row r="135">
          <cell r="B135" t="str">
            <v>Крылов Станислав</v>
          </cell>
          <cell r="C135">
            <v>166</v>
          </cell>
          <cell r="D135">
            <v>159</v>
          </cell>
          <cell r="E135">
            <v>325</v>
          </cell>
        </row>
        <row r="136">
          <cell r="B136" t="str">
            <v>Зырянов Максим</v>
          </cell>
          <cell r="C136">
            <v>151</v>
          </cell>
          <cell r="D136">
            <v>164</v>
          </cell>
          <cell r="E136">
            <v>315</v>
          </cell>
        </row>
        <row r="137">
          <cell r="B137" t="str">
            <v>Лубникова Марина</v>
          </cell>
          <cell r="C137">
            <v>88</v>
          </cell>
          <cell r="D137">
            <v>69</v>
          </cell>
          <cell r="E137">
            <v>157</v>
          </cell>
        </row>
        <row r="138">
          <cell r="B138" t="str">
            <v>Петручук Наталия</v>
          </cell>
          <cell r="C138">
            <v>98</v>
          </cell>
          <cell r="D138">
            <v>81</v>
          </cell>
          <cell r="E138">
            <v>179</v>
          </cell>
        </row>
        <row r="140">
          <cell r="B140" t="str">
            <v>СвердНИИхиммаш-Атомная пром-сть</v>
          </cell>
        </row>
        <row r="141">
          <cell r="B141" t="str">
            <v>Фамилия, имя</v>
          </cell>
          <cell r="C141">
            <v>1</v>
          </cell>
          <cell r="D141" t="str">
            <v>2</v>
          </cell>
        </row>
        <row r="142">
          <cell r="B142" t="str">
            <v>Ладыгин Фёдор</v>
          </cell>
          <cell r="C142">
            <v>123</v>
          </cell>
          <cell r="D142">
            <v>154</v>
          </cell>
          <cell r="E142">
            <v>277</v>
          </cell>
        </row>
        <row r="143">
          <cell r="B143" t="str">
            <v>Политов Андрей</v>
          </cell>
          <cell r="C143">
            <v>84</v>
          </cell>
          <cell r="D143">
            <v>95</v>
          </cell>
          <cell r="E143">
            <v>179</v>
          </cell>
        </row>
        <row r="144">
          <cell r="B144" t="str">
            <v>Огнева Ольга</v>
          </cell>
          <cell r="C144">
            <v>68</v>
          </cell>
          <cell r="D144">
            <v>68</v>
          </cell>
          <cell r="E144">
            <v>136</v>
          </cell>
        </row>
        <row r="145">
          <cell r="B145" t="str">
            <v>Грачева Лидия</v>
          </cell>
          <cell r="C145">
            <v>83</v>
          </cell>
          <cell r="D145">
            <v>104</v>
          </cell>
          <cell r="E145">
            <v>187</v>
          </cell>
        </row>
        <row r="147">
          <cell r="B147" t="str">
            <v>УФПС-Обком связи</v>
          </cell>
        </row>
        <row r="148">
          <cell r="B148" t="str">
            <v>Фамилия, имя</v>
          </cell>
          <cell r="C148">
            <v>1</v>
          </cell>
          <cell r="D148" t="str">
            <v>2</v>
          </cell>
        </row>
        <row r="149">
          <cell r="B149" t="str">
            <v>Мессинг Роман</v>
          </cell>
          <cell r="C149">
            <v>92</v>
          </cell>
          <cell r="D149">
            <v>90</v>
          </cell>
          <cell r="E149">
            <v>182</v>
          </cell>
        </row>
        <row r="150">
          <cell r="B150" t="str">
            <v>Гутпельц Александр</v>
          </cell>
          <cell r="C150">
            <v>145</v>
          </cell>
          <cell r="D150">
            <v>79</v>
          </cell>
          <cell r="E150">
            <v>224</v>
          </cell>
        </row>
        <row r="151">
          <cell r="B151" t="str">
            <v>Чернышева Лидия</v>
          </cell>
          <cell r="C151">
            <v>82</v>
          </cell>
          <cell r="D151">
            <v>81</v>
          </cell>
          <cell r="E151">
            <v>163</v>
          </cell>
        </row>
        <row r="152">
          <cell r="B152" t="str">
            <v>Алтунина Анастасия</v>
          </cell>
          <cell r="C152">
            <v>92</v>
          </cell>
          <cell r="D152">
            <v>52</v>
          </cell>
          <cell r="E152">
            <v>144</v>
          </cell>
        </row>
        <row r="154">
          <cell r="B154" t="str">
            <v>Обком профсоюза госучреждений</v>
          </cell>
        </row>
        <row r="155">
          <cell r="B155" t="str">
            <v>Фамилия, имя</v>
          </cell>
          <cell r="C155">
            <v>1</v>
          </cell>
          <cell r="D155" t="str">
            <v>2</v>
          </cell>
        </row>
        <row r="156">
          <cell r="B156" t="str">
            <v>Бердюгин Антон</v>
          </cell>
          <cell r="C156">
            <v>99</v>
          </cell>
          <cell r="D156">
            <v>96</v>
          </cell>
          <cell r="E156">
            <v>195</v>
          </cell>
        </row>
        <row r="157">
          <cell r="B157" t="str">
            <v>Романчук Сергей</v>
          </cell>
          <cell r="C157">
            <v>129</v>
          </cell>
          <cell r="D157">
            <v>95</v>
          </cell>
          <cell r="E157">
            <v>224</v>
          </cell>
        </row>
        <row r="158">
          <cell r="B158" t="str">
            <v>Белова Анна</v>
          </cell>
          <cell r="C158">
            <v>53</v>
          </cell>
          <cell r="D158">
            <v>72</v>
          </cell>
          <cell r="E158">
            <v>125</v>
          </cell>
        </row>
        <row r="159">
          <cell r="B159" t="str">
            <v>Мельникова Мария</v>
          </cell>
          <cell r="C159">
            <v>63</v>
          </cell>
          <cell r="D159">
            <v>110</v>
          </cell>
          <cell r="E159">
            <v>173</v>
          </cell>
        </row>
        <row r="161">
          <cell r="B161" t="str">
            <v>СОКБ № 1-Здравоохранение</v>
          </cell>
        </row>
        <row r="162">
          <cell r="B162" t="str">
            <v>Фамилия, имя</v>
          </cell>
          <cell r="C162">
            <v>1</v>
          </cell>
          <cell r="D162" t="str">
            <v>2</v>
          </cell>
        </row>
        <row r="163">
          <cell r="B163" t="str">
            <v>Кобернюк Александр</v>
          </cell>
          <cell r="C163">
            <v>144</v>
          </cell>
          <cell r="D163">
            <v>120</v>
          </cell>
          <cell r="E163">
            <v>264</v>
          </cell>
        </row>
        <row r="164">
          <cell r="B164" t="str">
            <v>Гусев Денис</v>
          </cell>
          <cell r="C164">
            <v>106</v>
          </cell>
          <cell r="D164">
            <v>106</v>
          </cell>
          <cell r="E164">
            <v>212</v>
          </cell>
        </row>
        <row r="165">
          <cell r="B165" t="str">
            <v>Могнусская Виктория</v>
          </cell>
          <cell r="C165">
            <v>149</v>
          </cell>
          <cell r="D165">
            <v>134</v>
          </cell>
          <cell r="E165">
            <v>283</v>
          </cell>
        </row>
        <row r="166">
          <cell r="B166" t="str">
            <v>Гудылева Анна</v>
          </cell>
          <cell r="C166">
            <v>89</v>
          </cell>
          <cell r="D166">
            <v>77</v>
          </cell>
          <cell r="E166">
            <v>166</v>
          </cell>
        </row>
        <row r="168">
          <cell r="B168" t="str">
            <v>Лесмаш-Лесники</v>
          </cell>
        </row>
        <row r="169">
          <cell r="B169" t="str">
            <v>Фамилия, имя</v>
          </cell>
          <cell r="C169">
            <v>1</v>
          </cell>
          <cell r="D169" t="str">
            <v>2</v>
          </cell>
        </row>
        <row r="170">
          <cell r="B170" t="str">
            <v>Варварин Олег</v>
          </cell>
          <cell r="C170">
            <v>83</v>
          </cell>
          <cell r="D170">
            <v>115</v>
          </cell>
          <cell r="E170">
            <v>198</v>
          </cell>
        </row>
        <row r="171">
          <cell r="B171" t="str">
            <v>Богданов Дмитрий</v>
          </cell>
          <cell r="C171">
            <v>103</v>
          </cell>
          <cell r="D171">
            <v>107</v>
          </cell>
          <cell r="E171">
            <v>210</v>
          </cell>
        </row>
        <row r="172">
          <cell r="B172" t="str">
            <v>Мозырева Мария</v>
          </cell>
          <cell r="C172">
            <v>88</v>
          </cell>
          <cell r="D172">
            <v>83</v>
          </cell>
          <cell r="E172">
            <v>171</v>
          </cell>
        </row>
        <row r="173">
          <cell r="B173" t="str">
            <v>Измоденова Галина</v>
          </cell>
          <cell r="C173">
            <v>109</v>
          </cell>
          <cell r="D173">
            <v>82</v>
          </cell>
          <cell r="E173">
            <v>191</v>
          </cell>
        </row>
        <row r="175">
          <cell r="B175" t="str">
            <v>УралТрансМаш-Оборонная пром-сть</v>
          </cell>
        </row>
        <row r="176">
          <cell r="B176" t="str">
            <v>Фамилия, имя</v>
          </cell>
          <cell r="C176">
            <v>1</v>
          </cell>
          <cell r="D176" t="str">
            <v>2</v>
          </cell>
        </row>
        <row r="183">
          <cell r="B183" t="str">
            <v>Фамилия, имя</v>
          </cell>
          <cell r="C183">
            <v>1</v>
          </cell>
          <cell r="D183" t="str">
            <v>2</v>
          </cell>
        </row>
        <row r="190">
          <cell r="B190" t="str">
            <v>Главный судья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ртс-ком"/>
      <sheetName val="дартс-ком-л"/>
      <sheetName val="дартс-личн"/>
    </sheetNames>
    <sheetDataSet>
      <sheetData sheetId="1">
        <row r="7">
          <cell r="B7" t="str">
            <v>Лобанцов Сергей </v>
          </cell>
          <cell r="C7">
            <v>60</v>
          </cell>
          <cell r="D7">
            <v>40</v>
          </cell>
          <cell r="E7">
            <v>60</v>
          </cell>
          <cell r="F7">
            <v>20</v>
          </cell>
          <cell r="G7">
            <v>120</v>
          </cell>
          <cell r="H7">
            <v>0</v>
          </cell>
          <cell r="I7">
            <v>120</v>
          </cell>
          <cell r="J7">
            <v>60</v>
          </cell>
          <cell r="K7">
            <v>100</v>
          </cell>
          <cell r="L7">
            <v>140</v>
          </cell>
          <cell r="M7">
            <v>720</v>
          </cell>
        </row>
        <row r="8">
          <cell r="B8" t="str">
            <v>Комаров Константин</v>
          </cell>
          <cell r="C8">
            <v>0</v>
          </cell>
          <cell r="D8">
            <v>120</v>
          </cell>
          <cell r="E8">
            <v>40</v>
          </cell>
          <cell r="F8">
            <v>100</v>
          </cell>
          <cell r="G8">
            <v>60</v>
          </cell>
          <cell r="H8">
            <v>20</v>
          </cell>
          <cell r="I8">
            <v>40</v>
          </cell>
          <cell r="J8">
            <v>40</v>
          </cell>
          <cell r="K8">
            <v>60</v>
          </cell>
          <cell r="L8">
            <v>60</v>
          </cell>
          <cell r="M8">
            <v>540</v>
          </cell>
        </row>
        <row r="9">
          <cell r="B9" t="str">
            <v>Капралов Денис</v>
          </cell>
          <cell r="C9">
            <v>60</v>
          </cell>
          <cell r="D9">
            <v>20</v>
          </cell>
          <cell r="E9">
            <v>0</v>
          </cell>
          <cell r="F9">
            <v>80</v>
          </cell>
          <cell r="G9">
            <v>60</v>
          </cell>
          <cell r="H9">
            <v>60</v>
          </cell>
          <cell r="I9">
            <v>80</v>
          </cell>
          <cell r="J9">
            <v>40</v>
          </cell>
          <cell r="K9">
            <v>60</v>
          </cell>
          <cell r="L9">
            <v>20</v>
          </cell>
          <cell r="M9">
            <v>480</v>
          </cell>
        </row>
        <row r="10">
          <cell r="B10" t="str">
            <v>Кобелева Людмила</v>
          </cell>
          <cell r="C10">
            <v>40</v>
          </cell>
          <cell r="D10">
            <v>20</v>
          </cell>
          <cell r="E10">
            <v>60</v>
          </cell>
          <cell r="F10">
            <v>60</v>
          </cell>
          <cell r="G10">
            <v>100</v>
          </cell>
          <cell r="H10">
            <v>60</v>
          </cell>
          <cell r="I10">
            <v>20</v>
          </cell>
          <cell r="J10">
            <v>60</v>
          </cell>
          <cell r="K10">
            <v>40</v>
          </cell>
          <cell r="L10">
            <v>20</v>
          </cell>
          <cell r="M10">
            <v>480</v>
          </cell>
        </row>
        <row r="11">
          <cell r="B11" t="str">
            <v>Смирнова Умугульсум</v>
          </cell>
          <cell r="C11">
            <v>40</v>
          </cell>
          <cell r="D11">
            <v>40</v>
          </cell>
          <cell r="E11">
            <v>20</v>
          </cell>
          <cell r="F11">
            <v>40</v>
          </cell>
          <cell r="G11">
            <v>20</v>
          </cell>
          <cell r="H11">
            <v>40</v>
          </cell>
          <cell r="I11">
            <v>140</v>
          </cell>
          <cell r="J11">
            <v>20</v>
          </cell>
          <cell r="K11">
            <v>40</v>
          </cell>
          <cell r="L11">
            <v>60</v>
          </cell>
          <cell r="M11">
            <v>460</v>
          </cell>
        </row>
        <row r="12">
          <cell r="B12" t="str">
            <v>Ганькина Елена</v>
          </cell>
          <cell r="C12">
            <v>20</v>
          </cell>
          <cell r="D12">
            <v>0</v>
          </cell>
          <cell r="E12">
            <v>0</v>
          </cell>
          <cell r="F12">
            <v>0</v>
          </cell>
          <cell r="G12">
            <v>20</v>
          </cell>
          <cell r="H12">
            <v>20</v>
          </cell>
          <cell r="I12">
            <v>20</v>
          </cell>
          <cell r="J12">
            <v>20</v>
          </cell>
          <cell r="K12">
            <v>0</v>
          </cell>
          <cell r="L12">
            <v>0</v>
          </cell>
          <cell r="M12">
            <v>100</v>
          </cell>
        </row>
        <row r="14">
          <cell r="B14" t="str">
            <v>СУМЗ</v>
          </cell>
        </row>
        <row r="15">
          <cell r="B15" t="str">
            <v>Фамилия, имя</v>
          </cell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</row>
        <row r="16">
          <cell r="B16" t="str">
            <v>Баранов Андрей</v>
          </cell>
          <cell r="C16">
            <v>20</v>
          </cell>
          <cell r="D16">
            <v>40</v>
          </cell>
          <cell r="E16">
            <v>40</v>
          </cell>
          <cell r="F16">
            <v>40</v>
          </cell>
          <cell r="G16">
            <v>60</v>
          </cell>
          <cell r="H16">
            <v>100</v>
          </cell>
          <cell r="I16">
            <v>140</v>
          </cell>
          <cell r="J16">
            <v>140</v>
          </cell>
          <cell r="K16">
            <v>40</v>
          </cell>
          <cell r="L16">
            <v>20</v>
          </cell>
          <cell r="M16">
            <v>640</v>
          </cell>
        </row>
        <row r="17">
          <cell r="B17" t="str">
            <v>Баранов Николай</v>
          </cell>
          <cell r="C17">
            <v>40</v>
          </cell>
          <cell r="D17">
            <v>60</v>
          </cell>
          <cell r="E17">
            <v>40</v>
          </cell>
          <cell r="F17">
            <v>80</v>
          </cell>
          <cell r="G17">
            <v>0</v>
          </cell>
          <cell r="H17">
            <v>60</v>
          </cell>
          <cell r="I17">
            <v>60</v>
          </cell>
          <cell r="J17">
            <v>20</v>
          </cell>
          <cell r="K17">
            <v>40</v>
          </cell>
          <cell r="L17">
            <v>100</v>
          </cell>
          <cell r="M17">
            <v>500</v>
          </cell>
        </row>
        <row r="18">
          <cell r="B18" t="str">
            <v>Баранов Алексей</v>
          </cell>
          <cell r="C18">
            <v>40</v>
          </cell>
          <cell r="D18">
            <v>60</v>
          </cell>
          <cell r="E18">
            <v>20</v>
          </cell>
          <cell r="F18">
            <v>20</v>
          </cell>
          <cell r="G18">
            <v>40</v>
          </cell>
          <cell r="H18">
            <v>60</v>
          </cell>
          <cell r="I18">
            <v>40</v>
          </cell>
          <cell r="J18">
            <v>40</v>
          </cell>
          <cell r="K18">
            <v>60</v>
          </cell>
          <cell r="L18">
            <v>40</v>
          </cell>
          <cell r="M18">
            <v>420</v>
          </cell>
        </row>
        <row r="19">
          <cell r="B19" t="str">
            <v>Новаковская Наталья</v>
          </cell>
          <cell r="C19">
            <v>0</v>
          </cell>
          <cell r="D19">
            <v>20</v>
          </cell>
          <cell r="E19">
            <v>40</v>
          </cell>
          <cell r="F19">
            <v>40</v>
          </cell>
          <cell r="G19">
            <v>60</v>
          </cell>
          <cell r="H19">
            <v>20</v>
          </cell>
          <cell r="I19">
            <v>60</v>
          </cell>
          <cell r="J19">
            <v>60</v>
          </cell>
          <cell r="K19">
            <v>20</v>
          </cell>
          <cell r="L19">
            <v>20</v>
          </cell>
          <cell r="M19">
            <v>340</v>
          </cell>
        </row>
        <row r="20">
          <cell r="B20" t="str">
            <v>Юркова Наталья</v>
          </cell>
          <cell r="C20">
            <v>20</v>
          </cell>
          <cell r="D20">
            <v>40</v>
          </cell>
          <cell r="E20">
            <v>20</v>
          </cell>
          <cell r="F20">
            <v>0</v>
          </cell>
          <cell r="G20">
            <v>0</v>
          </cell>
          <cell r="H20">
            <v>40</v>
          </cell>
          <cell r="I20">
            <v>0</v>
          </cell>
          <cell r="J20">
            <v>40</v>
          </cell>
          <cell r="K20">
            <v>0</v>
          </cell>
          <cell r="L20">
            <v>80</v>
          </cell>
          <cell r="M20">
            <v>240</v>
          </cell>
        </row>
        <row r="21">
          <cell r="B21" t="str">
            <v>Нечаева Алена</v>
          </cell>
          <cell r="C21">
            <v>20</v>
          </cell>
          <cell r="D21">
            <v>0</v>
          </cell>
          <cell r="E21">
            <v>20</v>
          </cell>
          <cell r="F21">
            <v>0</v>
          </cell>
          <cell r="G21">
            <v>20</v>
          </cell>
          <cell r="H21">
            <v>0</v>
          </cell>
          <cell r="I21">
            <v>20</v>
          </cell>
          <cell r="J21">
            <v>60</v>
          </cell>
          <cell r="K21">
            <v>0</v>
          </cell>
          <cell r="L21">
            <v>40</v>
          </cell>
          <cell r="M21">
            <v>180</v>
          </cell>
        </row>
        <row r="23">
          <cell r="B23" t="str">
            <v>Строители-обком</v>
          </cell>
        </row>
        <row r="24">
          <cell r="B24" t="str">
            <v>Фамилия, имя</v>
          </cell>
          <cell r="C24">
            <v>1</v>
          </cell>
          <cell r="D24">
            <v>2</v>
          </cell>
          <cell r="E24">
            <v>3</v>
          </cell>
          <cell r="F24">
            <v>4</v>
          </cell>
          <cell r="G24">
            <v>5</v>
          </cell>
          <cell r="H24">
            <v>6</v>
          </cell>
          <cell r="I24">
            <v>7</v>
          </cell>
          <cell r="J24">
            <v>8</v>
          </cell>
          <cell r="K24">
            <v>9</v>
          </cell>
          <cell r="L24">
            <v>10</v>
          </cell>
        </row>
        <row r="25">
          <cell r="B25" t="str">
            <v>Васильев Сергей</v>
          </cell>
          <cell r="C25">
            <v>40</v>
          </cell>
          <cell r="D25">
            <v>100</v>
          </cell>
          <cell r="E25">
            <v>20</v>
          </cell>
          <cell r="F25">
            <v>60</v>
          </cell>
          <cell r="G25">
            <v>60</v>
          </cell>
          <cell r="H25">
            <v>40</v>
          </cell>
          <cell r="I25">
            <v>40</v>
          </cell>
          <cell r="J25">
            <v>40</v>
          </cell>
          <cell r="K25">
            <v>40</v>
          </cell>
          <cell r="L25">
            <v>20</v>
          </cell>
          <cell r="M25">
            <v>460</v>
          </cell>
        </row>
        <row r="26">
          <cell r="B26" t="str">
            <v>Зарубин Алексей</v>
          </cell>
          <cell r="C26">
            <v>40</v>
          </cell>
          <cell r="D26">
            <v>0</v>
          </cell>
          <cell r="E26">
            <v>20</v>
          </cell>
          <cell r="F26">
            <v>40</v>
          </cell>
          <cell r="G26">
            <v>40</v>
          </cell>
          <cell r="H26">
            <v>0</v>
          </cell>
          <cell r="I26">
            <v>60</v>
          </cell>
          <cell r="J26">
            <v>40</v>
          </cell>
          <cell r="K26">
            <v>0</v>
          </cell>
          <cell r="L26">
            <v>40</v>
          </cell>
          <cell r="M26">
            <v>280</v>
          </cell>
        </row>
        <row r="27">
          <cell r="M27">
            <v>0</v>
          </cell>
        </row>
        <row r="28">
          <cell r="B28" t="str">
            <v>Васильева Наталья</v>
          </cell>
          <cell r="C28">
            <v>80</v>
          </cell>
          <cell r="D28">
            <v>80</v>
          </cell>
          <cell r="E28">
            <v>0</v>
          </cell>
          <cell r="F28">
            <v>40</v>
          </cell>
          <cell r="G28">
            <v>40</v>
          </cell>
          <cell r="H28">
            <v>40</v>
          </cell>
          <cell r="I28">
            <v>60</v>
          </cell>
          <cell r="J28">
            <v>60</v>
          </cell>
          <cell r="K28">
            <v>40</v>
          </cell>
          <cell r="L28">
            <v>20</v>
          </cell>
          <cell r="M28">
            <v>460</v>
          </cell>
        </row>
        <row r="29">
          <cell r="B29" t="str">
            <v>Глухова Оксана</v>
          </cell>
          <cell r="C29">
            <v>40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20</v>
          </cell>
          <cell r="J29">
            <v>80</v>
          </cell>
          <cell r="K29">
            <v>20</v>
          </cell>
          <cell r="L29">
            <v>20</v>
          </cell>
          <cell r="M29">
            <v>180</v>
          </cell>
        </row>
        <row r="30">
          <cell r="B30" t="str">
            <v>Абрамова Ирина</v>
          </cell>
          <cell r="C30">
            <v>0</v>
          </cell>
          <cell r="D30">
            <v>0</v>
          </cell>
          <cell r="E30">
            <v>0</v>
          </cell>
          <cell r="F30">
            <v>20</v>
          </cell>
          <cell r="G30">
            <v>20</v>
          </cell>
          <cell r="H30">
            <v>40</v>
          </cell>
          <cell r="I30">
            <v>0</v>
          </cell>
          <cell r="J30">
            <v>20</v>
          </cell>
          <cell r="K30">
            <v>60</v>
          </cell>
          <cell r="L30">
            <v>20</v>
          </cell>
          <cell r="M30">
            <v>180</v>
          </cell>
        </row>
        <row r="32">
          <cell r="B32" t="str">
            <v>СЗТТ</v>
          </cell>
        </row>
        <row r="33">
          <cell r="B33" t="str">
            <v>Фамилия, имя</v>
          </cell>
          <cell r="C33">
            <v>1</v>
          </cell>
          <cell r="D33">
            <v>2</v>
          </cell>
          <cell r="E33">
            <v>3</v>
          </cell>
          <cell r="F33">
            <v>4</v>
          </cell>
          <cell r="G33">
            <v>5</v>
          </cell>
          <cell r="H33">
            <v>6</v>
          </cell>
          <cell r="I33">
            <v>7</v>
          </cell>
          <cell r="J33">
            <v>8</v>
          </cell>
          <cell r="K33">
            <v>9</v>
          </cell>
          <cell r="L33">
            <v>10</v>
          </cell>
        </row>
        <row r="34">
          <cell r="B34" t="str">
            <v>Юсупов Андрей</v>
          </cell>
          <cell r="C34">
            <v>40</v>
          </cell>
          <cell r="D34">
            <v>20</v>
          </cell>
          <cell r="E34">
            <v>40</v>
          </cell>
          <cell r="F34">
            <v>0</v>
          </cell>
          <cell r="G34">
            <v>60</v>
          </cell>
          <cell r="H34">
            <v>20</v>
          </cell>
          <cell r="I34">
            <v>60</v>
          </cell>
          <cell r="J34">
            <v>60</v>
          </cell>
          <cell r="K34">
            <v>60</v>
          </cell>
          <cell r="L34">
            <v>60</v>
          </cell>
          <cell r="M34">
            <v>420</v>
          </cell>
        </row>
        <row r="35">
          <cell r="B35" t="str">
            <v>Кураксин Евгений</v>
          </cell>
          <cell r="C35">
            <v>20</v>
          </cell>
          <cell r="D35">
            <v>40</v>
          </cell>
          <cell r="E35">
            <v>40</v>
          </cell>
          <cell r="F35">
            <v>20</v>
          </cell>
          <cell r="G35">
            <v>100</v>
          </cell>
          <cell r="H35">
            <v>20</v>
          </cell>
          <cell r="I35">
            <v>20</v>
          </cell>
          <cell r="J35">
            <v>20</v>
          </cell>
          <cell r="K35">
            <v>40</v>
          </cell>
          <cell r="L35">
            <v>80</v>
          </cell>
          <cell r="M35">
            <v>400</v>
          </cell>
        </row>
        <row r="36">
          <cell r="M36">
            <v>0</v>
          </cell>
        </row>
        <row r="37">
          <cell r="B37" t="str">
            <v>Панфилова Анна</v>
          </cell>
          <cell r="C37">
            <v>0</v>
          </cell>
          <cell r="D37">
            <v>40</v>
          </cell>
          <cell r="E37">
            <v>60</v>
          </cell>
          <cell r="F37">
            <v>20</v>
          </cell>
          <cell r="G37">
            <v>0</v>
          </cell>
          <cell r="H37">
            <v>20</v>
          </cell>
          <cell r="I37">
            <v>80</v>
          </cell>
          <cell r="J37">
            <v>0</v>
          </cell>
          <cell r="K37">
            <v>40</v>
          </cell>
          <cell r="L37">
            <v>40</v>
          </cell>
          <cell r="M37">
            <v>300</v>
          </cell>
        </row>
        <row r="38">
          <cell r="B38" t="str">
            <v>Пупкова Оксана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20</v>
          </cell>
          <cell r="H38">
            <v>20</v>
          </cell>
          <cell r="I38">
            <v>20</v>
          </cell>
          <cell r="J38">
            <v>0</v>
          </cell>
          <cell r="K38">
            <v>20</v>
          </cell>
          <cell r="L38">
            <v>0</v>
          </cell>
          <cell r="M38">
            <v>80</v>
          </cell>
        </row>
        <row r="39">
          <cell r="M39">
            <v>0</v>
          </cell>
        </row>
        <row r="41">
          <cell r="B41" t="str">
            <v>Екатеринбурггаз</v>
          </cell>
        </row>
        <row r="42">
          <cell r="B42" t="str">
            <v>Фамилия, имя</v>
          </cell>
          <cell r="C42">
            <v>1</v>
          </cell>
          <cell r="D42">
            <v>2</v>
          </cell>
          <cell r="E42">
            <v>3</v>
          </cell>
          <cell r="F42">
            <v>4</v>
          </cell>
          <cell r="G42">
            <v>5</v>
          </cell>
          <cell r="H42">
            <v>6</v>
          </cell>
          <cell r="I42">
            <v>7</v>
          </cell>
          <cell r="J42">
            <v>8</v>
          </cell>
          <cell r="K42">
            <v>9</v>
          </cell>
          <cell r="L42">
            <v>10</v>
          </cell>
        </row>
        <row r="43">
          <cell r="B43" t="str">
            <v>Кильченко Владимир</v>
          </cell>
          <cell r="C43">
            <v>60</v>
          </cell>
          <cell r="D43">
            <v>40</v>
          </cell>
          <cell r="E43">
            <v>40</v>
          </cell>
          <cell r="F43">
            <v>80</v>
          </cell>
          <cell r="G43">
            <v>0</v>
          </cell>
          <cell r="H43">
            <v>80</v>
          </cell>
          <cell r="I43">
            <v>20</v>
          </cell>
          <cell r="J43">
            <v>40</v>
          </cell>
          <cell r="K43">
            <v>40</v>
          </cell>
          <cell r="L43">
            <v>60</v>
          </cell>
          <cell r="M43">
            <v>460</v>
          </cell>
        </row>
        <row r="44">
          <cell r="B44" t="str">
            <v>Попков Сергей</v>
          </cell>
          <cell r="C44">
            <v>20</v>
          </cell>
          <cell r="D44">
            <v>20</v>
          </cell>
          <cell r="E44">
            <v>80</v>
          </cell>
          <cell r="F44">
            <v>100</v>
          </cell>
          <cell r="G44">
            <v>20</v>
          </cell>
          <cell r="H44">
            <v>40</v>
          </cell>
          <cell r="I44">
            <v>80</v>
          </cell>
          <cell r="J44">
            <v>20</v>
          </cell>
          <cell r="K44">
            <v>40</v>
          </cell>
          <cell r="L44">
            <v>20</v>
          </cell>
          <cell r="M44">
            <v>440</v>
          </cell>
        </row>
        <row r="45">
          <cell r="B45" t="str">
            <v>Кильченко Евгений</v>
          </cell>
          <cell r="C45">
            <v>60</v>
          </cell>
          <cell r="D45">
            <v>20</v>
          </cell>
          <cell r="E45">
            <v>20</v>
          </cell>
          <cell r="F45">
            <v>40</v>
          </cell>
          <cell r="G45">
            <v>80</v>
          </cell>
          <cell r="H45">
            <v>40</v>
          </cell>
          <cell r="I45">
            <v>40</v>
          </cell>
          <cell r="J45">
            <v>40</v>
          </cell>
          <cell r="K45">
            <v>20</v>
          </cell>
          <cell r="L45">
            <v>40</v>
          </cell>
          <cell r="M45">
            <v>400</v>
          </cell>
        </row>
        <row r="46">
          <cell r="B46" t="str">
            <v>Казачихина Ольга</v>
          </cell>
          <cell r="C46">
            <v>0</v>
          </cell>
          <cell r="D46">
            <v>60</v>
          </cell>
          <cell r="E46">
            <v>0</v>
          </cell>
          <cell r="F46">
            <v>20</v>
          </cell>
          <cell r="G46">
            <v>20</v>
          </cell>
          <cell r="H46">
            <v>20</v>
          </cell>
          <cell r="I46">
            <v>0</v>
          </cell>
          <cell r="J46">
            <v>60</v>
          </cell>
          <cell r="K46">
            <v>20</v>
          </cell>
          <cell r="L46">
            <v>0</v>
          </cell>
          <cell r="M46">
            <v>200</v>
          </cell>
        </row>
        <row r="47">
          <cell r="B47" t="str">
            <v>Горбовская Екатерина</v>
          </cell>
          <cell r="C47">
            <v>20</v>
          </cell>
          <cell r="D47">
            <v>0</v>
          </cell>
          <cell r="E47">
            <v>40</v>
          </cell>
          <cell r="F47">
            <v>20</v>
          </cell>
          <cell r="G47">
            <v>0</v>
          </cell>
          <cell r="H47">
            <v>0</v>
          </cell>
          <cell r="I47">
            <v>20</v>
          </cell>
          <cell r="J47">
            <v>0</v>
          </cell>
          <cell r="K47">
            <v>0</v>
          </cell>
          <cell r="L47">
            <v>0</v>
          </cell>
          <cell r="M47">
            <v>100</v>
          </cell>
        </row>
        <row r="48">
          <cell r="B48" t="str">
            <v>Капанина Елена</v>
          </cell>
          <cell r="C48">
            <v>0</v>
          </cell>
          <cell r="D48">
            <v>20</v>
          </cell>
          <cell r="E48">
            <v>0</v>
          </cell>
          <cell r="F48">
            <v>20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40</v>
          </cell>
          <cell r="L48">
            <v>0</v>
          </cell>
          <cell r="M48">
            <v>80</v>
          </cell>
        </row>
        <row r="50">
          <cell r="B50" t="str">
            <v>Водоканал</v>
          </cell>
        </row>
        <row r="51">
          <cell r="B51" t="str">
            <v>Фамилия, имя</v>
          </cell>
          <cell r="C51">
            <v>1</v>
          </cell>
          <cell r="D51">
            <v>2</v>
          </cell>
          <cell r="E51">
            <v>3</v>
          </cell>
          <cell r="F51">
            <v>4</v>
          </cell>
          <cell r="G51">
            <v>5</v>
          </cell>
          <cell r="H51">
            <v>6</v>
          </cell>
          <cell r="I51">
            <v>7</v>
          </cell>
          <cell r="J51">
            <v>8</v>
          </cell>
          <cell r="K51">
            <v>9</v>
          </cell>
          <cell r="L51">
            <v>10</v>
          </cell>
        </row>
        <row r="52">
          <cell r="B52" t="str">
            <v>Кузнецов Владимир</v>
          </cell>
          <cell r="C52">
            <v>20</v>
          </cell>
          <cell r="D52">
            <v>80</v>
          </cell>
          <cell r="E52">
            <v>20</v>
          </cell>
          <cell r="F52">
            <v>60</v>
          </cell>
          <cell r="G52">
            <v>0</v>
          </cell>
          <cell r="H52">
            <v>20</v>
          </cell>
          <cell r="I52">
            <v>80</v>
          </cell>
          <cell r="J52">
            <v>60</v>
          </cell>
          <cell r="K52">
            <v>140</v>
          </cell>
          <cell r="L52">
            <v>40</v>
          </cell>
          <cell r="M52">
            <v>520</v>
          </cell>
        </row>
        <row r="53">
          <cell r="B53" t="str">
            <v>Стерхов Юрий</v>
          </cell>
          <cell r="C53">
            <v>80</v>
          </cell>
          <cell r="D53">
            <v>20</v>
          </cell>
          <cell r="E53">
            <v>80</v>
          </cell>
          <cell r="F53">
            <v>80</v>
          </cell>
          <cell r="G53">
            <v>40</v>
          </cell>
          <cell r="H53">
            <v>60</v>
          </cell>
          <cell r="I53">
            <v>40</v>
          </cell>
          <cell r="J53">
            <v>0</v>
          </cell>
          <cell r="K53">
            <v>20</v>
          </cell>
          <cell r="L53">
            <v>40</v>
          </cell>
          <cell r="M53">
            <v>460</v>
          </cell>
        </row>
        <row r="54">
          <cell r="M54">
            <v>0</v>
          </cell>
        </row>
        <row r="55">
          <cell r="B55" t="str">
            <v>Бильдинова Наталья</v>
          </cell>
          <cell r="C55">
            <v>40</v>
          </cell>
          <cell r="D55">
            <v>60</v>
          </cell>
          <cell r="E55">
            <v>40</v>
          </cell>
          <cell r="F55">
            <v>20</v>
          </cell>
          <cell r="G55">
            <v>20</v>
          </cell>
          <cell r="H55">
            <v>20</v>
          </cell>
          <cell r="I55">
            <v>60</v>
          </cell>
          <cell r="J55">
            <v>40</v>
          </cell>
          <cell r="K55">
            <v>20</v>
          </cell>
          <cell r="L55">
            <v>20</v>
          </cell>
          <cell r="M55">
            <v>340</v>
          </cell>
        </row>
        <row r="56">
          <cell r="B56" t="str">
            <v>Тавафиева Лейсан</v>
          </cell>
          <cell r="C56">
            <v>0</v>
          </cell>
          <cell r="D56">
            <v>0</v>
          </cell>
          <cell r="E56">
            <v>60</v>
          </cell>
          <cell r="F56">
            <v>40</v>
          </cell>
          <cell r="G56">
            <v>20</v>
          </cell>
          <cell r="H56">
            <v>20</v>
          </cell>
          <cell r="I56">
            <v>20</v>
          </cell>
          <cell r="J56">
            <v>80</v>
          </cell>
          <cell r="K56">
            <v>60</v>
          </cell>
          <cell r="L56">
            <v>0</v>
          </cell>
          <cell r="M56">
            <v>300</v>
          </cell>
        </row>
        <row r="57">
          <cell r="M57">
            <v>0</v>
          </cell>
        </row>
        <row r="59">
          <cell r="B59" t="str">
            <v>ОАО Т плюс</v>
          </cell>
        </row>
        <row r="60">
          <cell r="B60" t="str">
            <v>Фамилия, имя</v>
          </cell>
          <cell r="C60">
            <v>1</v>
          </cell>
          <cell r="D60">
            <v>2</v>
          </cell>
          <cell r="E60">
            <v>3</v>
          </cell>
          <cell r="F60">
            <v>4</v>
          </cell>
          <cell r="G60">
            <v>5</v>
          </cell>
          <cell r="H60">
            <v>6</v>
          </cell>
          <cell r="I60">
            <v>7</v>
          </cell>
          <cell r="J60">
            <v>8</v>
          </cell>
          <cell r="K60">
            <v>9</v>
          </cell>
          <cell r="L60">
            <v>10</v>
          </cell>
        </row>
        <row r="61">
          <cell r="B61" t="str">
            <v>Старков Алексей</v>
          </cell>
          <cell r="C61">
            <v>20</v>
          </cell>
          <cell r="D61">
            <v>40</v>
          </cell>
          <cell r="E61">
            <v>60</v>
          </cell>
          <cell r="F61">
            <v>60</v>
          </cell>
          <cell r="G61">
            <v>40</v>
          </cell>
          <cell r="H61">
            <v>40</v>
          </cell>
          <cell r="I61">
            <v>60</v>
          </cell>
          <cell r="J61">
            <v>40</v>
          </cell>
          <cell r="K61">
            <v>80</v>
          </cell>
          <cell r="L61">
            <v>40</v>
          </cell>
          <cell r="M61">
            <v>480</v>
          </cell>
        </row>
        <row r="62">
          <cell r="B62" t="str">
            <v>Носов Александр</v>
          </cell>
          <cell r="C62">
            <v>20</v>
          </cell>
          <cell r="D62">
            <v>40</v>
          </cell>
          <cell r="E62">
            <v>80</v>
          </cell>
          <cell r="F62">
            <v>40</v>
          </cell>
          <cell r="G62">
            <v>60</v>
          </cell>
          <cell r="H62">
            <v>20</v>
          </cell>
          <cell r="I62">
            <v>20</v>
          </cell>
          <cell r="J62">
            <v>60</v>
          </cell>
          <cell r="K62">
            <v>40</v>
          </cell>
          <cell r="L62">
            <v>40</v>
          </cell>
          <cell r="M62">
            <v>420</v>
          </cell>
        </row>
        <row r="63">
          <cell r="M63">
            <v>0</v>
          </cell>
        </row>
        <row r="64">
          <cell r="B64" t="str">
            <v>Клещ Мария</v>
          </cell>
          <cell r="C64">
            <v>20</v>
          </cell>
          <cell r="D64">
            <v>0</v>
          </cell>
          <cell r="E64">
            <v>0</v>
          </cell>
          <cell r="F64">
            <v>0</v>
          </cell>
          <cell r="G64">
            <v>20</v>
          </cell>
          <cell r="H64">
            <v>0</v>
          </cell>
          <cell r="I64">
            <v>0</v>
          </cell>
          <cell r="J64">
            <v>40</v>
          </cell>
          <cell r="K64">
            <v>0</v>
          </cell>
          <cell r="L64">
            <v>60</v>
          </cell>
          <cell r="M64">
            <v>140</v>
          </cell>
        </row>
        <row r="65">
          <cell r="B65" t="str">
            <v>Рожкина Оксана</v>
          </cell>
          <cell r="C65">
            <v>20</v>
          </cell>
          <cell r="D65">
            <v>0</v>
          </cell>
          <cell r="E65">
            <v>20</v>
          </cell>
          <cell r="F65">
            <v>0</v>
          </cell>
          <cell r="G65">
            <v>20</v>
          </cell>
          <cell r="H65">
            <v>0</v>
          </cell>
          <cell r="I65">
            <v>20</v>
          </cell>
          <cell r="J65">
            <v>0</v>
          </cell>
          <cell r="K65">
            <v>0</v>
          </cell>
          <cell r="L65">
            <v>0</v>
          </cell>
          <cell r="M65">
            <v>80</v>
          </cell>
        </row>
        <row r="66">
          <cell r="M66">
            <v>0</v>
          </cell>
        </row>
        <row r="68">
          <cell r="B68" t="str">
            <v>НПП "Старт"</v>
          </cell>
        </row>
        <row r="69">
          <cell r="B69" t="str">
            <v>Фамилия, имя</v>
          </cell>
          <cell r="C69">
            <v>1</v>
          </cell>
          <cell r="D69">
            <v>2</v>
          </cell>
          <cell r="E69">
            <v>3</v>
          </cell>
          <cell r="F69">
            <v>4</v>
          </cell>
          <cell r="G69">
            <v>5</v>
          </cell>
          <cell r="H69">
            <v>6</v>
          </cell>
          <cell r="I69">
            <v>7</v>
          </cell>
          <cell r="J69">
            <v>8</v>
          </cell>
          <cell r="K69">
            <v>9</v>
          </cell>
          <cell r="L69">
            <v>10</v>
          </cell>
        </row>
        <row r="70">
          <cell r="B70" t="str">
            <v>Акулов Юрий</v>
          </cell>
          <cell r="C70">
            <v>20</v>
          </cell>
          <cell r="D70">
            <v>40</v>
          </cell>
          <cell r="E70">
            <v>40</v>
          </cell>
          <cell r="F70">
            <v>60</v>
          </cell>
          <cell r="G70">
            <v>40</v>
          </cell>
          <cell r="H70">
            <v>20</v>
          </cell>
          <cell r="I70">
            <v>60</v>
          </cell>
          <cell r="J70">
            <v>20</v>
          </cell>
          <cell r="K70">
            <v>40</v>
          </cell>
          <cell r="L70">
            <v>20</v>
          </cell>
          <cell r="M70">
            <v>360</v>
          </cell>
        </row>
        <row r="71">
          <cell r="B71" t="str">
            <v>Перескоков Александр</v>
          </cell>
          <cell r="C71">
            <v>20</v>
          </cell>
          <cell r="D71">
            <v>0</v>
          </cell>
          <cell r="E71">
            <v>60</v>
          </cell>
          <cell r="F71">
            <v>0</v>
          </cell>
          <cell r="G71">
            <v>0</v>
          </cell>
          <cell r="H71">
            <v>20</v>
          </cell>
          <cell r="I71">
            <v>60</v>
          </cell>
          <cell r="J71">
            <v>20</v>
          </cell>
          <cell r="K71">
            <v>80</v>
          </cell>
          <cell r="L71">
            <v>60</v>
          </cell>
          <cell r="M71">
            <v>320</v>
          </cell>
        </row>
        <row r="72">
          <cell r="B72" t="str">
            <v>Валов-Захаревский Сергей</v>
          </cell>
          <cell r="C72">
            <v>20</v>
          </cell>
          <cell r="D72">
            <v>0</v>
          </cell>
          <cell r="E72">
            <v>40</v>
          </cell>
          <cell r="F72">
            <v>80</v>
          </cell>
          <cell r="G72">
            <v>20</v>
          </cell>
          <cell r="H72">
            <v>0</v>
          </cell>
          <cell r="I72">
            <v>40</v>
          </cell>
          <cell r="J72">
            <v>20</v>
          </cell>
          <cell r="K72">
            <v>20</v>
          </cell>
          <cell r="L72">
            <v>60</v>
          </cell>
          <cell r="M72">
            <v>300</v>
          </cell>
        </row>
        <row r="73">
          <cell r="B73" t="str">
            <v>Иванова Розалия</v>
          </cell>
          <cell r="C73">
            <v>20</v>
          </cell>
          <cell r="D73">
            <v>20</v>
          </cell>
          <cell r="E73">
            <v>40</v>
          </cell>
          <cell r="F73">
            <v>20</v>
          </cell>
          <cell r="G73">
            <v>0</v>
          </cell>
          <cell r="H73">
            <v>60</v>
          </cell>
          <cell r="I73">
            <v>0</v>
          </cell>
          <cell r="J73">
            <v>0</v>
          </cell>
          <cell r="K73">
            <v>80</v>
          </cell>
          <cell r="L73">
            <v>0</v>
          </cell>
          <cell r="M73">
            <v>240</v>
          </cell>
        </row>
        <row r="74">
          <cell r="B74" t="str">
            <v>Чудаева Оксана</v>
          </cell>
          <cell r="C74">
            <v>20</v>
          </cell>
          <cell r="D74">
            <v>20</v>
          </cell>
          <cell r="E74">
            <v>20</v>
          </cell>
          <cell r="F74">
            <v>20</v>
          </cell>
          <cell r="G74">
            <v>20</v>
          </cell>
          <cell r="H74">
            <v>20</v>
          </cell>
          <cell r="I74">
            <v>40</v>
          </cell>
          <cell r="J74">
            <v>20</v>
          </cell>
          <cell r="K74">
            <v>20</v>
          </cell>
          <cell r="L74">
            <v>20</v>
          </cell>
          <cell r="M74">
            <v>220</v>
          </cell>
        </row>
        <row r="75">
          <cell r="B75" t="str">
            <v>Рахова Светлана</v>
          </cell>
          <cell r="C75">
            <v>20</v>
          </cell>
          <cell r="D75">
            <v>20</v>
          </cell>
          <cell r="E75">
            <v>0</v>
          </cell>
          <cell r="F75">
            <v>0</v>
          </cell>
          <cell r="G75">
            <v>0</v>
          </cell>
          <cell r="H75">
            <v>20</v>
          </cell>
          <cell r="I75">
            <v>40</v>
          </cell>
          <cell r="J75">
            <v>20</v>
          </cell>
          <cell r="K75">
            <v>0</v>
          </cell>
          <cell r="L75">
            <v>60</v>
          </cell>
          <cell r="M75">
            <v>180</v>
          </cell>
        </row>
        <row r="77">
          <cell r="B77" t="str">
            <v>Уралмаш</v>
          </cell>
        </row>
        <row r="78">
          <cell r="B78" t="str">
            <v>Фамилия, имя</v>
          </cell>
          <cell r="C78">
            <v>1</v>
          </cell>
          <cell r="D78">
            <v>2</v>
          </cell>
          <cell r="E78">
            <v>3</v>
          </cell>
          <cell r="F78">
            <v>4</v>
          </cell>
          <cell r="G78">
            <v>5</v>
          </cell>
          <cell r="H78">
            <v>6</v>
          </cell>
          <cell r="I78">
            <v>7</v>
          </cell>
          <cell r="J78">
            <v>8</v>
          </cell>
          <cell r="K78">
            <v>9</v>
          </cell>
          <cell r="L78">
            <v>10</v>
          </cell>
        </row>
        <row r="79">
          <cell r="B79" t="str">
            <v>Некрасов Александр</v>
          </cell>
          <cell r="C79">
            <v>20</v>
          </cell>
          <cell r="D79">
            <v>100</v>
          </cell>
          <cell r="E79">
            <v>80</v>
          </cell>
          <cell r="F79">
            <v>20</v>
          </cell>
          <cell r="G79">
            <v>20</v>
          </cell>
          <cell r="H79">
            <v>120</v>
          </cell>
          <cell r="I79">
            <v>40</v>
          </cell>
          <cell r="J79">
            <v>60</v>
          </cell>
          <cell r="K79">
            <v>40</v>
          </cell>
          <cell r="L79">
            <v>40</v>
          </cell>
          <cell r="M79">
            <v>540</v>
          </cell>
        </row>
        <row r="80">
          <cell r="B80" t="str">
            <v>Калугин Виктор</v>
          </cell>
          <cell r="C80">
            <v>60</v>
          </cell>
          <cell r="D80">
            <v>100</v>
          </cell>
          <cell r="E80">
            <v>20</v>
          </cell>
          <cell r="F80">
            <v>0</v>
          </cell>
          <cell r="G80">
            <v>20</v>
          </cell>
          <cell r="H80">
            <v>20</v>
          </cell>
          <cell r="I80">
            <v>80</v>
          </cell>
          <cell r="J80">
            <v>40</v>
          </cell>
          <cell r="K80">
            <v>40</v>
          </cell>
          <cell r="L80">
            <v>40</v>
          </cell>
          <cell r="M80">
            <v>420</v>
          </cell>
        </row>
        <row r="81">
          <cell r="B81" t="str">
            <v>Абдиев Данил</v>
          </cell>
          <cell r="C81">
            <v>20</v>
          </cell>
          <cell r="D81">
            <v>40</v>
          </cell>
          <cell r="E81">
            <v>80</v>
          </cell>
          <cell r="F81">
            <v>40</v>
          </cell>
          <cell r="G81">
            <v>60</v>
          </cell>
          <cell r="H81">
            <v>0</v>
          </cell>
          <cell r="I81">
            <v>20</v>
          </cell>
          <cell r="J81">
            <v>20</v>
          </cell>
          <cell r="K81">
            <v>80</v>
          </cell>
          <cell r="L81">
            <v>20</v>
          </cell>
          <cell r="M81">
            <v>380</v>
          </cell>
        </row>
        <row r="82">
          <cell r="B82" t="str">
            <v>Солотина Наталья</v>
          </cell>
          <cell r="C82">
            <v>40</v>
          </cell>
          <cell r="D82">
            <v>40</v>
          </cell>
          <cell r="E82">
            <v>0</v>
          </cell>
          <cell r="F82">
            <v>20</v>
          </cell>
          <cell r="G82">
            <v>0</v>
          </cell>
          <cell r="H82">
            <v>40</v>
          </cell>
          <cell r="I82">
            <v>20</v>
          </cell>
          <cell r="J82">
            <v>0</v>
          </cell>
          <cell r="K82">
            <v>0</v>
          </cell>
          <cell r="L82">
            <v>80</v>
          </cell>
          <cell r="M82">
            <v>240</v>
          </cell>
        </row>
        <row r="83">
          <cell r="B83" t="str">
            <v>Муравьева Анастасия</v>
          </cell>
          <cell r="C83">
            <v>40</v>
          </cell>
          <cell r="D83">
            <v>20</v>
          </cell>
          <cell r="E83">
            <v>20</v>
          </cell>
          <cell r="F83">
            <v>20</v>
          </cell>
          <cell r="G83">
            <v>0</v>
          </cell>
          <cell r="H83">
            <v>0</v>
          </cell>
          <cell r="I83">
            <v>40</v>
          </cell>
          <cell r="J83">
            <v>0</v>
          </cell>
          <cell r="K83">
            <v>20</v>
          </cell>
          <cell r="L83">
            <v>20</v>
          </cell>
          <cell r="M83">
            <v>180</v>
          </cell>
        </row>
        <row r="84">
          <cell r="B84" t="str">
            <v>Ковалева Ирина</v>
          </cell>
          <cell r="C84">
            <v>20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20</v>
          </cell>
          <cell r="I84">
            <v>0</v>
          </cell>
          <cell r="J84">
            <v>40</v>
          </cell>
          <cell r="K84">
            <v>20</v>
          </cell>
          <cell r="L84">
            <v>0</v>
          </cell>
          <cell r="M84">
            <v>100</v>
          </cell>
        </row>
        <row r="86">
          <cell r="B86" t="str">
            <v>Синара</v>
          </cell>
        </row>
        <row r="87">
          <cell r="B87" t="str">
            <v>Фамилия, имя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>
            <v>6</v>
          </cell>
          <cell r="I87">
            <v>7</v>
          </cell>
          <cell r="J87">
            <v>8</v>
          </cell>
          <cell r="K87">
            <v>9</v>
          </cell>
          <cell r="L87">
            <v>10</v>
          </cell>
        </row>
        <row r="88">
          <cell r="B88" t="str">
            <v>Васенин Дмитрий</v>
          </cell>
          <cell r="C88">
            <v>40</v>
          </cell>
          <cell r="D88">
            <v>0</v>
          </cell>
          <cell r="E88">
            <v>80</v>
          </cell>
          <cell r="F88">
            <v>60</v>
          </cell>
          <cell r="G88">
            <v>80</v>
          </cell>
          <cell r="H88">
            <v>20</v>
          </cell>
          <cell r="I88">
            <v>0</v>
          </cell>
          <cell r="J88">
            <v>80</v>
          </cell>
          <cell r="K88">
            <v>60</v>
          </cell>
          <cell r="L88">
            <v>20</v>
          </cell>
          <cell r="M88">
            <v>440</v>
          </cell>
        </row>
        <row r="89">
          <cell r="B89" t="str">
            <v>Широносов Сергей</v>
          </cell>
          <cell r="C89">
            <v>0</v>
          </cell>
          <cell r="D89">
            <v>40</v>
          </cell>
          <cell r="E89">
            <v>0</v>
          </cell>
          <cell r="F89">
            <v>40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40</v>
          </cell>
          <cell r="L89">
            <v>40</v>
          </cell>
          <cell r="M89">
            <v>160</v>
          </cell>
        </row>
        <row r="90">
          <cell r="B90" t="str">
            <v>Черноскутов Юрий</v>
          </cell>
          <cell r="C90">
            <v>0</v>
          </cell>
          <cell r="D90">
            <v>0</v>
          </cell>
          <cell r="E90">
            <v>0</v>
          </cell>
          <cell r="F90">
            <v>20</v>
          </cell>
          <cell r="G90">
            <v>0</v>
          </cell>
          <cell r="H90">
            <v>0</v>
          </cell>
          <cell r="I90">
            <v>20</v>
          </cell>
          <cell r="J90">
            <v>0</v>
          </cell>
          <cell r="K90">
            <v>0</v>
          </cell>
          <cell r="L90">
            <v>80</v>
          </cell>
          <cell r="M90">
            <v>120</v>
          </cell>
        </row>
        <row r="91">
          <cell r="B91" t="str">
            <v>Нечаева Ольга</v>
          </cell>
          <cell r="C91">
            <v>20</v>
          </cell>
          <cell r="D91">
            <v>0</v>
          </cell>
          <cell r="E91">
            <v>20</v>
          </cell>
          <cell r="F91">
            <v>40</v>
          </cell>
          <cell r="G91">
            <v>60</v>
          </cell>
          <cell r="H91">
            <v>0</v>
          </cell>
          <cell r="I91">
            <v>60</v>
          </cell>
          <cell r="J91">
            <v>20</v>
          </cell>
          <cell r="K91">
            <v>60</v>
          </cell>
          <cell r="L91">
            <v>80</v>
          </cell>
          <cell r="M91">
            <v>360</v>
          </cell>
        </row>
        <row r="92">
          <cell r="B92" t="str">
            <v>Дроздова Ирина</v>
          </cell>
          <cell r="C92">
            <v>60</v>
          </cell>
          <cell r="D92">
            <v>0</v>
          </cell>
          <cell r="E92">
            <v>20</v>
          </cell>
          <cell r="F92">
            <v>0</v>
          </cell>
          <cell r="G92">
            <v>20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20</v>
          </cell>
          <cell r="M92">
            <v>120</v>
          </cell>
        </row>
        <row r="93">
          <cell r="B93" t="str">
            <v>Николаева Татьяна</v>
          </cell>
          <cell r="C93">
            <v>20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20</v>
          </cell>
          <cell r="I93">
            <v>0</v>
          </cell>
          <cell r="J93">
            <v>0</v>
          </cell>
          <cell r="K93">
            <v>40</v>
          </cell>
          <cell r="L93">
            <v>0</v>
          </cell>
          <cell r="M93">
            <v>80</v>
          </cell>
        </row>
        <row r="95">
          <cell r="B95" t="str">
            <v>НИИхиммаш</v>
          </cell>
        </row>
        <row r="96">
          <cell r="B96" t="str">
            <v>Фамилия, имя</v>
          </cell>
          <cell r="C96">
            <v>1</v>
          </cell>
          <cell r="D96">
            <v>2</v>
          </cell>
          <cell r="E96">
            <v>3</v>
          </cell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</row>
        <row r="97">
          <cell r="B97" t="str">
            <v>Огнев Антон</v>
          </cell>
          <cell r="C97">
            <v>80</v>
          </cell>
          <cell r="D97">
            <v>20</v>
          </cell>
          <cell r="E97">
            <v>40</v>
          </cell>
          <cell r="F97">
            <v>60</v>
          </cell>
          <cell r="G97">
            <v>40</v>
          </cell>
          <cell r="H97">
            <v>40</v>
          </cell>
          <cell r="I97">
            <v>20</v>
          </cell>
          <cell r="J97">
            <v>20</v>
          </cell>
          <cell r="K97">
            <v>40</v>
          </cell>
          <cell r="L97">
            <v>100</v>
          </cell>
          <cell r="M97">
            <v>460</v>
          </cell>
        </row>
        <row r="98">
          <cell r="B98" t="str">
            <v>Жиделев Егор</v>
          </cell>
          <cell r="C98">
            <v>80</v>
          </cell>
          <cell r="D98">
            <v>20</v>
          </cell>
          <cell r="E98">
            <v>40</v>
          </cell>
          <cell r="F98">
            <v>60</v>
          </cell>
          <cell r="G98">
            <v>40</v>
          </cell>
          <cell r="H98">
            <v>20</v>
          </cell>
          <cell r="I98">
            <v>40</v>
          </cell>
          <cell r="J98">
            <v>20</v>
          </cell>
          <cell r="K98">
            <v>40</v>
          </cell>
          <cell r="L98">
            <v>20</v>
          </cell>
          <cell r="M98">
            <v>380</v>
          </cell>
        </row>
        <row r="99">
          <cell r="B99" t="str">
            <v>Ладыгин Фёдор</v>
          </cell>
          <cell r="C99">
            <v>60</v>
          </cell>
          <cell r="D99">
            <v>60</v>
          </cell>
          <cell r="E99">
            <v>40</v>
          </cell>
          <cell r="F99">
            <v>0</v>
          </cell>
          <cell r="G99">
            <v>40</v>
          </cell>
          <cell r="H99">
            <v>20</v>
          </cell>
          <cell r="I99">
            <v>20</v>
          </cell>
          <cell r="J99">
            <v>40</v>
          </cell>
          <cell r="K99">
            <v>40</v>
          </cell>
          <cell r="L99">
            <v>20</v>
          </cell>
          <cell r="M99">
            <v>340</v>
          </cell>
        </row>
        <row r="100">
          <cell r="B100" t="str">
            <v>Демакова Анастасия</v>
          </cell>
          <cell r="C100">
            <v>40</v>
          </cell>
          <cell r="D100">
            <v>0</v>
          </cell>
          <cell r="E100">
            <v>40</v>
          </cell>
          <cell r="F100">
            <v>0</v>
          </cell>
          <cell r="G100">
            <v>20</v>
          </cell>
          <cell r="H100">
            <v>40</v>
          </cell>
          <cell r="I100">
            <v>40</v>
          </cell>
          <cell r="J100">
            <v>0</v>
          </cell>
          <cell r="K100">
            <v>20</v>
          </cell>
          <cell r="L100">
            <v>0</v>
          </cell>
          <cell r="M100">
            <v>200</v>
          </cell>
        </row>
        <row r="101">
          <cell r="B101" t="str">
            <v>Кузнецова Антонина</v>
          </cell>
          <cell r="C101">
            <v>40</v>
          </cell>
          <cell r="D101">
            <v>20</v>
          </cell>
          <cell r="E101">
            <v>0</v>
          </cell>
          <cell r="F101">
            <v>0</v>
          </cell>
          <cell r="G101">
            <v>0</v>
          </cell>
          <cell r="H101">
            <v>20</v>
          </cell>
          <cell r="I101">
            <v>20</v>
          </cell>
          <cell r="J101">
            <v>0</v>
          </cell>
          <cell r="K101">
            <v>20</v>
          </cell>
          <cell r="L101">
            <v>0</v>
          </cell>
          <cell r="M101">
            <v>120</v>
          </cell>
        </row>
        <row r="102">
          <cell r="B102" t="str">
            <v>Верзакова Нина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20</v>
          </cell>
          <cell r="H102">
            <v>0</v>
          </cell>
          <cell r="I102">
            <v>0</v>
          </cell>
          <cell r="J102">
            <v>0</v>
          </cell>
          <cell r="K102">
            <v>20</v>
          </cell>
          <cell r="L102">
            <v>20</v>
          </cell>
          <cell r="M102">
            <v>60</v>
          </cell>
        </row>
        <row r="104">
          <cell r="B104" t="str">
            <v>Ростелеком</v>
          </cell>
        </row>
        <row r="105">
          <cell r="B105" t="str">
            <v>Фамилия, имя</v>
          </cell>
          <cell r="C105">
            <v>1</v>
          </cell>
          <cell r="D105">
            <v>2</v>
          </cell>
          <cell r="E105">
            <v>3</v>
          </cell>
          <cell r="F105">
            <v>4</v>
          </cell>
          <cell r="G105">
            <v>5</v>
          </cell>
          <cell r="H105">
            <v>6</v>
          </cell>
          <cell r="I105">
            <v>7</v>
          </cell>
          <cell r="J105">
            <v>8</v>
          </cell>
          <cell r="K105">
            <v>9</v>
          </cell>
          <cell r="L105">
            <v>10</v>
          </cell>
        </row>
        <row r="106">
          <cell r="B106" t="str">
            <v>Мачехин Александр</v>
          </cell>
          <cell r="C106">
            <v>0</v>
          </cell>
          <cell r="D106">
            <v>40</v>
          </cell>
          <cell r="E106">
            <v>60</v>
          </cell>
          <cell r="F106">
            <v>60</v>
          </cell>
          <cell r="G106">
            <v>0</v>
          </cell>
          <cell r="H106">
            <v>40</v>
          </cell>
          <cell r="I106">
            <v>60</v>
          </cell>
          <cell r="J106">
            <v>20</v>
          </cell>
          <cell r="K106">
            <v>0</v>
          </cell>
          <cell r="L106">
            <v>20</v>
          </cell>
          <cell r="M106">
            <v>300</v>
          </cell>
        </row>
        <row r="107">
          <cell r="B107" t="str">
            <v>Крылов Станислав</v>
          </cell>
          <cell r="C107">
            <v>20</v>
          </cell>
          <cell r="D107">
            <v>20</v>
          </cell>
          <cell r="E107">
            <v>80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40</v>
          </cell>
          <cell r="K107">
            <v>0</v>
          </cell>
          <cell r="L107">
            <v>40</v>
          </cell>
          <cell r="M107">
            <v>200</v>
          </cell>
        </row>
        <row r="108">
          <cell r="B108" t="str">
            <v>Колодяжный Сергей</v>
          </cell>
          <cell r="C108">
            <v>0</v>
          </cell>
          <cell r="D108">
            <v>20</v>
          </cell>
          <cell r="E108">
            <v>0</v>
          </cell>
          <cell r="F108">
            <v>0</v>
          </cell>
          <cell r="G108">
            <v>60</v>
          </cell>
          <cell r="H108">
            <v>0</v>
          </cell>
          <cell r="I108">
            <v>60</v>
          </cell>
          <cell r="J108">
            <v>0</v>
          </cell>
          <cell r="K108">
            <v>20</v>
          </cell>
          <cell r="L108">
            <v>0</v>
          </cell>
          <cell r="M108">
            <v>160</v>
          </cell>
        </row>
        <row r="109">
          <cell r="B109" t="str">
            <v>Ходехина Ирина</v>
          </cell>
          <cell r="C109">
            <v>0</v>
          </cell>
          <cell r="D109">
            <v>20</v>
          </cell>
          <cell r="E109">
            <v>40</v>
          </cell>
          <cell r="F109">
            <v>60</v>
          </cell>
          <cell r="G109">
            <v>0</v>
          </cell>
          <cell r="H109">
            <v>0</v>
          </cell>
          <cell r="I109">
            <v>0</v>
          </cell>
          <cell r="J109">
            <v>20</v>
          </cell>
          <cell r="K109">
            <v>80</v>
          </cell>
          <cell r="L109">
            <v>0</v>
          </cell>
          <cell r="M109">
            <v>220</v>
          </cell>
        </row>
        <row r="110">
          <cell r="B110" t="str">
            <v>Хакинова Марина</v>
          </cell>
          <cell r="C110">
            <v>20</v>
          </cell>
          <cell r="D110">
            <v>0</v>
          </cell>
          <cell r="E110">
            <v>0</v>
          </cell>
          <cell r="F110">
            <v>0</v>
          </cell>
          <cell r="G110">
            <v>40</v>
          </cell>
          <cell r="H110">
            <v>0</v>
          </cell>
          <cell r="I110">
            <v>0</v>
          </cell>
          <cell r="J110">
            <v>20</v>
          </cell>
          <cell r="K110">
            <v>20</v>
          </cell>
          <cell r="L110">
            <v>20</v>
          </cell>
          <cell r="M110">
            <v>120</v>
          </cell>
        </row>
        <row r="111">
          <cell r="M111">
            <v>0</v>
          </cell>
        </row>
        <row r="113">
          <cell r="B113" t="str">
            <v>МЗИК</v>
          </cell>
        </row>
        <row r="114">
          <cell r="B114" t="str">
            <v>Фамилия, имя</v>
          </cell>
          <cell r="C114">
            <v>1</v>
          </cell>
          <cell r="D114">
            <v>2</v>
          </cell>
          <cell r="E114">
            <v>3</v>
          </cell>
          <cell r="F114">
            <v>4</v>
          </cell>
          <cell r="G114">
            <v>5</v>
          </cell>
          <cell r="H114">
            <v>6</v>
          </cell>
          <cell r="I114">
            <v>7</v>
          </cell>
          <cell r="J114">
            <v>8</v>
          </cell>
          <cell r="K114">
            <v>9</v>
          </cell>
          <cell r="L114">
            <v>10</v>
          </cell>
        </row>
        <row r="115">
          <cell r="B115" t="str">
            <v>Гурьев Дмитрий</v>
          </cell>
          <cell r="C115">
            <v>20</v>
          </cell>
          <cell r="D115">
            <v>0</v>
          </cell>
          <cell r="E115">
            <v>0</v>
          </cell>
          <cell r="F115">
            <v>20</v>
          </cell>
          <cell r="G115">
            <v>20</v>
          </cell>
          <cell r="H115">
            <v>120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220</v>
          </cell>
        </row>
        <row r="116">
          <cell r="B116" t="str">
            <v>Рябов Даниил</v>
          </cell>
          <cell r="C116">
            <v>0</v>
          </cell>
          <cell r="D116">
            <v>0</v>
          </cell>
          <cell r="E116">
            <v>60</v>
          </cell>
          <cell r="F116">
            <v>20</v>
          </cell>
          <cell r="G116">
            <v>20</v>
          </cell>
          <cell r="H116">
            <v>20</v>
          </cell>
          <cell r="I116">
            <v>20</v>
          </cell>
          <cell r="J116">
            <v>0</v>
          </cell>
          <cell r="K116">
            <v>0</v>
          </cell>
          <cell r="L116">
            <v>0</v>
          </cell>
          <cell r="M116">
            <v>140</v>
          </cell>
        </row>
        <row r="117">
          <cell r="B117" t="str">
            <v>Амелян Георгий</v>
          </cell>
          <cell r="C117">
            <v>40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20</v>
          </cell>
          <cell r="J117">
            <v>20</v>
          </cell>
          <cell r="K117">
            <v>0</v>
          </cell>
          <cell r="L117">
            <v>0</v>
          </cell>
          <cell r="M117">
            <v>80</v>
          </cell>
        </row>
        <row r="118">
          <cell r="B118" t="str">
            <v>Кадочникова Елена</v>
          </cell>
          <cell r="C118">
            <v>0</v>
          </cell>
          <cell r="D118">
            <v>20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80</v>
          </cell>
          <cell r="K118">
            <v>40</v>
          </cell>
          <cell r="L118">
            <v>20</v>
          </cell>
          <cell r="M118">
            <v>160</v>
          </cell>
        </row>
        <row r="119">
          <cell r="B119" t="str">
            <v>Тюрькина Ольга</v>
          </cell>
          <cell r="C119">
            <v>60</v>
          </cell>
          <cell r="D119">
            <v>0</v>
          </cell>
          <cell r="E119">
            <v>20</v>
          </cell>
          <cell r="F119">
            <v>20</v>
          </cell>
          <cell r="G119">
            <v>0</v>
          </cell>
          <cell r="H119">
            <v>20</v>
          </cell>
          <cell r="I119">
            <v>0</v>
          </cell>
          <cell r="J119">
            <v>20</v>
          </cell>
          <cell r="K119">
            <v>0</v>
          </cell>
          <cell r="L119">
            <v>0</v>
          </cell>
          <cell r="M119">
            <v>140</v>
          </cell>
        </row>
        <row r="120">
          <cell r="B120" t="str">
            <v>Рыбакова Ольга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20</v>
          </cell>
          <cell r="J120">
            <v>0</v>
          </cell>
          <cell r="K120">
            <v>0</v>
          </cell>
          <cell r="L120">
            <v>20</v>
          </cell>
          <cell r="M120">
            <v>40</v>
          </cell>
        </row>
        <row r="122">
          <cell r="B122" t="str">
            <v>СвердловЭнерго</v>
          </cell>
        </row>
        <row r="123">
          <cell r="B123" t="str">
            <v>Фамилия, имя</v>
          </cell>
          <cell r="C123">
            <v>1</v>
          </cell>
          <cell r="D123">
            <v>2</v>
          </cell>
          <cell r="E123">
            <v>3</v>
          </cell>
          <cell r="F123">
            <v>4</v>
          </cell>
          <cell r="G123">
            <v>5</v>
          </cell>
          <cell r="H123">
            <v>6</v>
          </cell>
          <cell r="I123">
            <v>7</v>
          </cell>
          <cell r="J123">
            <v>8</v>
          </cell>
          <cell r="K123">
            <v>9</v>
          </cell>
          <cell r="L123">
            <v>10</v>
          </cell>
        </row>
        <row r="124">
          <cell r="B124" t="str">
            <v>Сотнезов Сергей</v>
          </cell>
          <cell r="C124">
            <v>100</v>
          </cell>
          <cell r="D124">
            <v>20</v>
          </cell>
          <cell r="E124">
            <v>40</v>
          </cell>
          <cell r="F124">
            <v>20</v>
          </cell>
          <cell r="G124">
            <v>100</v>
          </cell>
          <cell r="H124">
            <v>60</v>
          </cell>
          <cell r="I124">
            <v>80</v>
          </cell>
          <cell r="J124">
            <v>20</v>
          </cell>
          <cell r="K124">
            <v>80</v>
          </cell>
          <cell r="L124">
            <v>40</v>
          </cell>
          <cell r="M124">
            <v>560</v>
          </cell>
        </row>
        <row r="125">
          <cell r="B125" t="str">
            <v>Квасняк Михаил</v>
          </cell>
          <cell r="C125">
            <v>0</v>
          </cell>
          <cell r="D125">
            <v>20</v>
          </cell>
          <cell r="E125">
            <v>20</v>
          </cell>
          <cell r="F125">
            <v>60</v>
          </cell>
          <cell r="G125">
            <v>0</v>
          </cell>
          <cell r="H125">
            <v>20</v>
          </cell>
          <cell r="I125">
            <v>20</v>
          </cell>
          <cell r="J125">
            <v>40</v>
          </cell>
          <cell r="K125">
            <v>60</v>
          </cell>
          <cell r="L125">
            <v>80</v>
          </cell>
          <cell r="M125">
            <v>320</v>
          </cell>
        </row>
        <row r="126">
          <cell r="M126">
            <v>0</v>
          </cell>
        </row>
        <row r="127">
          <cell r="B127" t="str">
            <v>Шабурова Екатерина</v>
          </cell>
          <cell r="C127">
            <v>20</v>
          </cell>
          <cell r="D127">
            <v>0</v>
          </cell>
          <cell r="E127">
            <v>40</v>
          </cell>
          <cell r="F127">
            <v>20</v>
          </cell>
          <cell r="G127">
            <v>0</v>
          </cell>
          <cell r="H127">
            <v>0</v>
          </cell>
          <cell r="I127">
            <v>0</v>
          </cell>
          <cell r="J127">
            <v>60</v>
          </cell>
          <cell r="K127">
            <v>40</v>
          </cell>
          <cell r="L127">
            <v>60</v>
          </cell>
          <cell r="M127">
            <v>240</v>
          </cell>
        </row>
        <row r="128">
          <cell r="B128" t="str">
            <v>Андреева Ирина</v>
          </cell>
          <cell r="C128">
            <v>0</v>
          </cell>
          <cell r="D128">
            <v>20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20</v>
          </cell>
          <cell r="J128">
            <v>0</v>
          </cell>
          <cell r="K128">
            <v>0</v>
          </cell>
          <cell r="L128">
            <v>0</v>
          </cell>
          <cell r="M128">
            <v>40</v>
          </cell>
        </row>
        <row r="129">
          <cell r="M129">
            <v>0</v>
          </cell>
        </row>
        <row r="131">
          <cell r="B131" t="str">
            <v>Энергосбыт Плюс</v>
          </cell>
        </row>
        <row r="132">
          <cell r="B132" t="str">
            <v>Фамилия, имя</v>
          </cell>
          <cell r="C132">
            <v>1</v>
          </cell>
          <cell r="D132">
            <v>2</v>
          </cell>
          <cell r="E132">
            <v>3</v>
          </cell>
          <cell r="F132">
            <v>4</v>
          </cell>
          <cell r="G132">
            <v>5</v>
          </cell>
          <cell r="H132">
            <v>6</v>
          </cell>
          <cell r="I132">
            <v>7</v>
          </cell>
          <cell r="J132">
            <v>8</v>
          </cell>
          <cell r="K132">
            <v>9</v>
          </cell>
          <cell r="L132">
            <v>10</v>
          </cell>
        </row>
        <row r="133">
          <cell r="B133" t="str">
            <v>Шаньгин Алексей</v>
          </cell>
          <cell r="C133">
            <v>20</v>
          </cell>
          <cell r="D133">
            <v>60</v>
          </cell>
          <cell r="E133">
            <v>40</v>
          </cell>
          <cell r="F133">
            <v>0</v>
          </cell>
          <cell r="G133">
            <v>80</v>
          </cell>
          <cell r="H133">
            <v>20</v>
          </cell>
          <cell r="I133">
            <v>0</v>
          </cell>
          <cell r="J133">
            <v>0</v>
          </cell>
          <cell r="K133">
            <v>40</v>
          </cell>
          <cell r="L133">
            <v>20</v>
          </cell>
          <cell r="M133">
            <v>280</v>
          </cell>
        </row>
        <row r="134">
          <cell r="B134" t="str">
            <v>Бабинов Дмитрий</v>
          </cell>
          <cell r="C134">
            <v>20</v>
          </cell>
          <cell r="D134">
            <v>0</v>
          </cell>
          <cell r="E134">
            <v>20</v>
          </cell>
          <cell r="F134">
            <v>0</v>
          </cell>
          <cell r="G134">
            <v>20</v>
          </cell>
          <cell r="H134">
            <v>80</v>
          </cell>
          <cell r="I134">
            <v>0</v>
          </cell>
          <cell r="J134">
            <v>20</v>
          </cell>
          <cell r="K134">
            <v>0</v>
          </cell>
          <cell r="L134">
            <v>0</v>
          </cell>
          <cell r="M134">
            <v>160</v>
          </cell>
        </row>
        <row r="135">
          <cell r="B135" t="str">
            <v>Плотников Евгений</v>
          </cell>
          <cell r="C135">
            <v>0</v>
          </cell>
          <cell r="D135">
            <v>0</v>
          </cell>
          <cell r="E135">
            <v>20</v>
          </cell>
          <cell r="F135">
            <v>20</v>
          </cell>
          <cell r="G135">
            <v>40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80</v>
          </cell>
        </row>
        <row r="136">
          <cell r="B136" t="str">
            <v>Габдульянова Алина</v>
          </cell>
          <cell r="C136">
            <v>0</v>
          </cell>
          <cell r="D136">
            <v>0</v>
          </cell>
          <cell r="E136">
            <v>20</v>
          </cell>
          <cell r="F136">
            <v>0</v>
          </cell>
          <cell r="G136">
            <v>20</v>
          </cell>
          <cell r="H136">
            <v>20</v>
          </cell>
          <cell r="I136">
            <v>0</v>
          </cell>
          <cell r="J136">
            <v>0</v>
          </cell>
          <cell r="K136">
            <v>0</v>
          </cell>
          <cell r="L136">
            <v>20</v>
          </cell>
          <cell r="M136">
            <v>80</v>
          </cell>
        </row>
        <row r="137">
          <cell r="B137" t="str">
            <v>Вахрушева Ирина</v>
          </cell>
          <cell r="C137">
            <v>40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20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80</v>
          </cell>
        </row>
        <row r="138">
          <cell r="B138" t="str">
            <v>Безроднова Александра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0">
          <cell r="B140" t="str">
            <v>ВСМПО</v>
          </cell>
        </row>
        <row r="141">
          <cell r="B141" t="str">
            <v>Фамилия, имя</v>
          </cell>
          <cell r="C141">
            <v>1</v>
          </cell>
          <cell r="D141">
            <v>2</v>
          </cell>
          <cell r="E141">
            <v>3</v>
          </cell>
          <cell r="F141">
            <v>4</v>
          </cell>
          <cell r="G141">
            <v>5</v>
          </cell>
          <cell r="H141">
            <v>6</v>
          </cell>
          <cell r="I141">
            <v>7</v>
          </cell>
          <cell r="J141">
            <v>8</v>
          </cell>
          <cell r="K141">
            <v>9</v>
          </cell>
          <cell r="L141">
            <v>10</v>
          </cell>
        </row>
        <row r="142">
          <cell r="B142" t="str">
            <v>Михайлов Алексей</v>
          </cell>
          <cell r="C142">
            <v>0</v>
          </cell>
          <cell r="D142">
            <v>20</v>
          </cell>
          <cell r="E142">
            <v>0</v>
          </cell>
          <cell r="F142">
            <v>40</v>
          </cell>
          <cell r="G142">
            <v>40</v>
          </cell>
          <cell r="H142">
            <v>20</v>
          </cell>
          <cell r="I142">
            <v>0</v>
          </cell>
          <cell r="J142">
            <v>60</v>
          </cell>
          <cell r="K142">
            <v>80</v>
          </cell>
          <cell r="L142">
            <v>20</v>
          </cell>
          <cell r="M142">
            <v>280</v>
          </cell>
        </row>
        <row r="143">
          <cell r="B143" t="str">
            <v>Корепанов Павел</v>
          </cell>
          <cell r="C143">
            <v>20</v>
          </cell>
          <cell r="D143">
            <v>60</v>
          </cell>
          <cell r="E143">
            <v>20</v>
          </cell>
          <cell r="F143">
            <v>20</v>
          </cell>
          <cell r="G143">
            <v>40</v>
          </cell>
          <cell r="H143">
            <v>0</v>
          </cell>
          <cell r="I143">
            <v>0</v>
          </cell>
          <cell r="J143">
            <v>60</v>
          </cell>
          <cell r="K143">
            <v>0</v>
          </cell>
          <cell r="L143">
            <v>40</v>
          </cell>
          <cell r="M143">
            <v>260</v>
          </cell>
        </row>
        <row r="144">
          <cell r="B144" t="str">
            <v>Котов Вячеслав</v>
          </cell>
          <cell r="C144">
            <v>0</v>
          </cell>
          <cell r="D144">
            <v>0</v>
          </cell>
          <cell r="E144">
            <v>20</v>
          </cell>
          <cell r="F144">
            <v>0</v>
          </cell>
          <cell r="G144">
            <v>40</v>
          </cell>
          <cell r="H144">
            <v>60</v>
          </cell>
          <cell r="I144">
            <v>20</v>
          </cell>
          <cell r="J144">
            <v>0</v>
          </cell>
          <cell r="K144">
            <v>0</v>
          </cell>
          <cell r="L144">
            <v>60</v>
          </cell>
          <cell r="M144">
            <v>200</v>
          </cell>
        </row>
        <row r="145">
          <cell r="B145" t="str">
            <v>Максимова Татьяна</v>
          </cell>
          <cell r="C145">
            <v>0</v>
          </cell>
          <cell r="D145">
            <v>20</v>
          </cell>
          <cell r="E145">
            <v>20</v>
          </cell>
          <cell r="F145">
            <v>0</v>
          </cell>
          <cell r="G145">
            <v>20</v>
          </cell>
          <cell r="H145">
            <v>20</v>
          </cell>
          <cell r="I145">
            <v>0</v>
          </cell>
          <cell r="J145">
            <v>40</v>
          </cell>
          <cell r="K145">
            <v>20</v>
          </cell>
          <cell r="L145">
            <v>20</v>
          </cell>
          <cell r="M145">
            <v>160</v>
          </cell>
        </row>
        <row r="146">
          <cell r="B146" t="str">
            <v>Бакланова Елена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20</v>
          </cell>
          <cell r="H146">
            <v>0</v>
          </cell>
          <cell r="I146">
            <v>0</v>
          </cell>
          <cell r="J146">
            <v>60</v>
          </cell>
          <cell r="K146">
            <v>0</v>
          </cell>
          <cell r="L146">
            <v>0</v>
          </cell>
          <cell r="M146">
            <v>80</v>
          </cell>
        </row>
        <row r="147">
          <cell r="B147" t="str">
            <v>Ермакова Наталья</v>
          </cell>
          <cell r="C147">
            <v>20</v>
          </cell>
          <cell r="D147">
            <v>0</v>
          </cell>
          <cell r="E147">
            <v>0</v>
          </cell>
          <cell r="F147">
            <v>0</v>
          </cell>
          <cell r="G147">
            <v>20</v>
          </cell>
          <cell r="H147">
            <v>20</v>
          </cell>
          <cell r="I147">
            <v>0</v>
          </cell>
          <cell r="J147">
            <v>0</v>
          </cell>
          <cell r="K147">
            <v>20</v>
          </cell>
          <cell r="L147">
            <v>0</v>
          </cell>
          <cell r="M147">
            <v>80</v>
          </cell>
        </row>
        <row r="149">
          <cell r="B149" t="str">
            <v>СОКБ №1</v>
          </cell>
        </row>
        <row r="150">
          <cell r="B150" t="str">
            <v>Фамилия, имя</v>
          </cell>
          <cell r="C150">
            <v>1</v>
          </cell>
          <cell r="D150">
            <v>2</v>
          </cell>
          <cell r="E150">
            <v>3</v>
          </cell>
          <cell r="F150">
            <v>4</v>
          </cell>
          <cell r="G150">
            <v>5</v>
          </cell>
          <cell r="H150">
            <v>6</v>
          </cell>
          <cell r="I150">
            <v>7</v>
          </cell>
          <cell r="J150">
            <v>8</v>
          </cell>
          <cell r="K150">
            <v>9</v>
          </cell>
          <cell r="L150">
            <v>10</v>
          </cell>
        </row>
        <row r="151">
          <cell r="B151" t="str">
            <v>Агеев Артем</v>
          </cell>
          <cell r="C151">
            <v>40</v>
          </cell>
          <cell r="D151">
            <v>80</v>
          </cell>
          <cell r="E151">
            <v>80</v>
          </cell>
          <cell r="F151">
            <v>20</v>
          </cell>
          <cell r="G151">
            <v>0</v>
          </cell>
          <cell r="H151">
            <v>60</v>
          </cell>
          <cell r="I151">
            <v>20</v>
          </cell>
          <cell r="J151">
            <v>20</v>
          </cell>
          <cell r="K151">
            <v>0</v>
          </cell>
          <cell r="L151">
            <v>20</v>
          </cell>
          <cell r="M151">
            <v>340</v>
          </cell>
        </row>
        <row r="152">
          <cell r="B152" t="str">
            <v>Попов Михаил</v>
          </cell>
          <cell r="C152">
            <v>80</v>
          </cell>
          <cell r="D152">
            <v>20</v>
          </cell>
          <cell r="E152">
            <v>40</v>
          </cell>
          <cell r="F152">
            <v>0</v>
          </cell>
          <cell r="G152">
            <v>20</v>
          </cell>
          <cell r="H152">
            <v>40</v>
          </cell>
          <cell r="I152">
            <v>0</v>
          </cell>
          <cell r="J152">
            <v>60</v>
          </cell>
          <cell r="K152">
            <v>40</v>
          </cell>
          <cell r="L152">
            <v>20</v>
          </cell>
          <cell r="M152">
            <v>320</v>
          </cell>
        </row>
        <row r="153">
          <cell r="B153" t="str">
            <v>Пуляевский Александр</v>
          </cell>
          <cell r="C153">
            <v>0</v>
          </cell>
          <cell r="D153">
            <v>20</v>
          </cell>
          <cell r="E153">
            <v>0</v>
          </cell>
          <cell r="F153">
            <v>20</v>
          </cell>
          <cell r="G153">
            <v>40</v>
          </cell>
          <cell r="H153">
            <v>20</v>
          </cell>
          <cell r="I153">
            <v>20</v>
          </cell>
          <cell r="J153">
            <v>0</v>
          </cell>
          <cell r="K153">
            <v>20</v>
          </cell>
          <cell r="L153">
            <v>20</v>
          </cell>
          <cell r="M153">
            <v>160</v>
          </cell>
        </row>
        <row r="154">
          <cell r="B154" t="str">
            <v>Гудылева Анна</v>
          </cell>
          <cell r="C154">
            <v>20</v>
          </cell>
          <cell r="D154">
            <v>20</v>
          </cell>
          <cell r="E154">
            <v>20</v>
          </cell>
          <cell r="F154">
            <v>80</v>
          </cell>
          <cell r="G154">
            <v>60</v>
          </cell>
          <cell r="H154">
            <v>20</v>
          </cell>
          <cell r="I154">
            <v>20</v>
          </cell>
          <cell r="J154">
            <v>40</v>
          </cell>
          <cell r="K154">
            <v>0</v>
          </cell>
          <cell r="L154">
            <v>0</v>
          </cell>
          <cell r="M154">
            <v>280</v>
          </cell>
        </row>
        <row r="155">
          <cell r="B155" t="str">
            <v>Могнусская Виктория</v>
          </cell>
          <cell r="C155">
            <v>20</v>
          </cell>
          <cell r="D155">
            <v>0</v>
          </cell>
          <cell r="E155">
            <v>20</v>
          </cell>
          <cell r="F155">
            <v>20</v>
          </cell>
          <cell r="G155">
            <v>0</v>
          </cell>
          <cell r="H155">
            <v>0</v>
          </cell>
          <cell r="I155">
            <v>60</v>
          </cell>
          <cell r="J155">
            <v>20</v>
          </cell>
          <cell r="K155">
            <v>0</v>
          </cell>
          <cell r="L155">
            <v>20</v>
          </cell>
          <cell r="M155">
            <v>160</v>
          </cell>
        </row>
        <row r="156">
          <cell r="B156" t="str">
            <v>Бабичук Лала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40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80</v>
          </cell>
        </row>
        <row r="158">
          <cell r="B158" t="str">
            <v>НПО Автоматики</v>
          </cell>
        </row>
        <row r="159">
          <cell r="B159" t="str">
            <v>Фамилия, имя</v>
          </cell>
          <cell r="C159">
            <v>1</v>
          </cell>
          <cell r="D159">
            <v>2</v>
          </cell>
          <cell r="E159">
            <v>3</v>
          </cell>
          <cell r="F159">
            <v>4</v>
          </cell>
          <cell r="G159">
            <v>5</v>
          </cell>
          <cell r="H159">
            <v>6</v>
          </cell>
          <cell r="I159">
            <v>7</v>
          </cell>
          <cell r="J159">
            <v>8</v>
          </cell>
          <cell r="K159">
            <v>9</v>
          </cell>
          <cell r="L159">
            <v>10</v>
          </cell>
        </row>
        <row r="160">
          <cell r="B160" t="str">
            <v>Демчук Денис</v>
          </cell>
          <cell r="C160">
            <v>100</v>
          </cell>
          <cell r="D160">
            <v>20</v>
          </cell>
          <cell r="E160">
            <v>40</v>
          </cell>
          <cell r="F160">
            <v>40</v>
          </cell>
          <cell r="G160">
            <v>60</v>
          </cell>
          <cell r="H160">
            <v>60</v>
          </cell>
          <cell r="I160">
            <v>20</v>
          </cell>
          <cell r="J160">
            <v>20</v>
          </cell>
          <cell r="K160">
            <v>100</v>
          </cell>
          <cell r="L160">
            <v>20</v>
          </cell>
          <cell r="M160">
            <v>480</v>
          </cell>
        </row>
        <row r="161">
          <cell r="B161" t="str">
            <v>Сабаев Виктор</v>
          </cell>
          <cell r="C161">
            <v>20</v>
          </cell>
          <cell r="D161">
            <v>80</v>
          </cell>
          <cell r="E161">
            <v>20</v>
          </cell>
          <cell r="F161">
            <v>20</v>
          </cell>
          <cell r="G161">
            <v>60</v>
          </cell>
          <cell r="H161">
            <v>20</v>
          </cell>
          <cell r="I161">
            <v>0</v>
          </cell>
          <cell r="J161">
            <v>20</v>
          </cell>
          <cell r="K161">
            <v>0</v>
          </cell>
          <cell r="L161">
            <v>40</v>
          </cell>
          <cell r="M161">
            <v>280</v>
          </cell>
        </row>
        <row r="162">
          <cell r="B162" t="str">
            <v>Черных Федор</v>
          </cell>
          <cell r="C162">
            <v>20</v>
          </cell>
          <cell r="D162">
            <v>40</v>
          </cell>
          <cell r="E162">
            <v>20</v>
          </cell>
          <cell r="F162">
            <v>0</v>
          </cell>
          <cell r="G162">
            <v>0</v>
          </cell>
          <cell r="H162">
            <v>20</v>
          </cell>
          <cell r="I162">
            <v>0</v>
          </cell>
          <cell r="J162">
            <v>40</v>
          </cell>
          <cell r="K162">
            <v>0</v>
          </cell>
          <cell r="L162">
            <v>40</v>
          </cell>
          <cell r="M162">
            <v>180</v>
          </cell>
        </row>
        <row r="163">
          <cell r="B163" t="str">
            <v>Толкачева Ольга</v>
          </cell>
          <cell r="C163">
            <v>20</v>
          </cell>
          <cell r="D163">
            <v>20</v>
          </cell>
          <cell r="E163">
            <v>20</v>
          </cell>
          <cell r="F163">
            <v>20</v>
          </cell>
          <cell r="G163">
            <v>0</v>
          </cell>
          <cell r="H163">
            <v>20</v>
          </cell>
          <cell r="I163">
            <v>40</v>
          </cell>
          <cell r="J163">
            <v>20</v>
          </cell>
          <cell r="K163">
            <v>20</v>
          </cell>
          <cell r="L163">
            <v>0</v>
          </cell>
          <cell r="M163">
            <v>180</v>
          </cell>
        </row>
        <row r="164">
          <cell r="B164" t="str">
            <v>Гарина Светлана</v>
          </cell>
          <cell r="C164">
            <v>0</v>
          </cell>
          <cell r="D164">
            <v>0</v>
          </cell>
          <cell r="E164">
            <v>20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20</v>
          </cell>
        </row>
        <row r="165">
          <cell r="B165" t="str">
            <v>Нугуманова Ульяна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7">
          <cell r="B167" t="str">
            <v>СОКПБ</v>
          </cell>
        </row>
        <row r="168">
          <cell r="B168" t="str">
            <v>Фамилия, имя</v>
          </cell>
          <cell r="C168">
            <v>1</v>
          </cell>
          <cell r="D168">
            <v>2</v>
          </cell>
          <cell r="E168">
            <v>3</v>
          </cell>
          <cell r="F168">
            <v>4</v>
          </cell>
          <cell r="G168">
            <v>5</v>
          </cell>
          <cell r="H168">
            <v>6</v>
          </cell>
          <cell r="I168">
            <v>7</v>
          </cell>
          <cell r="J168">
            <v>8</v>
          </cell>
          <cell r="K168">
            <v>9</v>
          </cell>
          <cell r="L168">
            <v>10</v>
          </cell>
        </row>
        <row r="169">
          <cell r="B169" t="str">
            <v>Бебенин Александр</v>
          </cell>
          <cell r="C169">
            <v>40</v>
          </cell>
          <cell r="D169">
            <v>80</v>
          </cell>
          <cell r="E169">
            <v>60</v>
          </cell>
          <cell r="F169">
            <v>20</v>
          </cell>
          <cell r="G169">
            <v>60</v>
          </cell>
          <cell r="H169">
            <v>60</v>
          </cell>
          <cell r="I169">
            <v>40</v>
          </cell>
          <cell r="J169">
            <v>80</v>
          </cell>
          <cell r="K169">
            <v>120</v>
          </cell>
          <cell r="L169">
            <v>20</v>
          </cell>
          <cell r="M169">
            <v>580</v>
          </cell>
        </row>
        <row r="170">
          <cell r="B170" t="str">
            <v>Неуймин Александр</v>
          </cell>
          <cell r="C170">
            <v>60</v>
          </cell>
          <cell r="D170">
            <v>40</v>
          </cell>
          <cell r="E170">
            <v>0</v>
          </cell>
          <cell r="F170">
            <v>40</v>
          </cell>
          <cell r="G170">
            <v>20</v>
          </cell>
          <cell r="H170">
            <v>80</v>
          </cell>
          <cell r="I170">
            <v>20</v>
          </cell>
          <cell r="J170">
            <v>20</v>
          </cell>
          <cell r="K170">
            <v>20</v>
          </cell>
          <cell r="L170">
            <v>60</v>
          </cell>
          <cell r="M170">
            <v>360</v>
          </cell>
        </row>
        <row r="171">
          <cell r="M171">
            <v>0</v>
          </cell>
        </row>
        <row r="172">
          <cell r="B172" t="str">
            <v>Сбродова Светлана</v>
          </cell>
          <cell r="C172">
            <v>20</v>
          </cell>
          <cell r="D172">
            <v>0</v>
          </cell>
          <cell r="E172">
            <v>20</v>
          </cell>
          <cell r="F172">
            <v>20</v>
          </cell>
          <cell r="G172">
            <v>20</v>
          </cell>
          <cell r="H172">
            <v>0</v>
          </cell>
          <cell r="I172">
            <v>0</v>
          </cell>
          <cell r="J172">
            <v>40</v>
          </cell>
          <cell r="K172">
            <v>20</v>
          </cell>
          <cell r="L172">
            <v>40</v>
          </cell>
          <cell r="M172">
            <v>180</v>
          </cell>
        </row>
        <row r="173">
          <cell r="B173" t="str">
            <v>Сидорова Кристина</v>
          </cell>
          <cell r="C173">
            <v>0</v>
          </cell>
          <cell r="D173">
            <v>0</v>
          </cell>
          <cell r="E173">
            <v>0</v>
          </cell>
          <cell r="F173">
            <v>60</v>
          </cell>
          <cell r="G173">
            <v>0</v>
          </cell>
          <cell r="H173">
            <v>0</v>
          </cell>
          <cell r="I173">
            <v>20</v>
          </cell>
          <cell r="J173">
            <v>0</v>
          </cell>
          <cell r="K173">
            <v>0</v>
          </cell>
          <cell r="L173">
            <v>0</v>
          </cell>
          <cell r="M173">
            <v>80</v>
          </cell>
        </row>
        <row r="174">
          <cell r="M174">
            <v>0</v>
          </cell>
        </row>
        <row r="176">
          <cell r="B176" t="str">
            <v>Обк.госучр.Невьянск</v>
          </cell>
        </row>
        <row r="177">
          <cell r="B177" t="str">
            <v>Фамилия, имя</v>
          </cell>
          <cell r="C177">
            <v>1</v>
          </cell>
          <cell r="D177">
            <v>2</v>
          </cell>
          <cell r="E177">
            <v>3</v>
          </cell>
          <cell r="F177">
            <v>4</v>
          </cell>
          <cell r="G177">
            <v>5</v>
          </cell>
          <cell r="H177">
            <v>6</v>
          </cell>
          <cell r="I177">
            <v>7</v>
          </cell>
          <cell r="J177">
            <v>8</v>
          </cell>
          <cell r="K177">
            <v>9</v>
          </cell>
          <cell r="L177">
            <v>10</v>
          </cell>
        </row>
        <row r="178">
          <cell r="B178" t="str">
            <v>Зверев Евгений</v>
          </cell>
          <cell r="C178">
            <v>20</v>
          </cell>
          <cell r="D178">
            <v>60</v>
          </cell>
          <cell r="E178">
            <v>40</v>
          </cell>
          <cell r="F178">
            <v>80</v>
          </cell>
          <cell r="G178">
            <v>60</v>
          </cell>
          <cell r="H178">
            <v>120</v>
          </cell>
          <cell r="I178">
            <v>20</v>
          </cell>
          <cell r="J178">
            <v>0</v>
          </cell>
          <cell r="K178">
            <v>80</v>
          </cell>
          <cell r="L178">
            <v>60</v>
          </cell>
          <cell r="M178">
            <v>540</v>
          </cell>
        </row>
        <row r="179">
          <cell r="B179" t="str">
            <v>Сафронов Василий</v>
          </cell>
          <cell r="C179">
            <v>40</v>
          </cell>
          <cell r="D179">
            <v>20</v>
          </cell>
          <cell r="E179">
            <v>0</v>
          </cell>
          <cell r="F179">
            <v>0</v>
          </cell>
          <cell r="G179">
            <v>20</v>
          </cell>
          <cell r="H179">
            <v>0</v>
          </cell>
          <cell r="I179">
            <v>0</v>
          </cell>
          <cell r="J179">
            <v>60</v>
          </cell>
          <cell r="K179">
            <v>20</v>
          </cell>
          <cell r="L179">
            <v>40</v>
          </cell>
          <cell r="M179">
            <v>200</v>
          </cell>
        </row>
        <row r="180">
          <cell r="M180">
            <v>0</v>
          </cell>
        </row>
        <row r="181">
          <cell r="B181" t="str">
            <v>Самофеева Наталья</v>
          </cell>
          <cell r="C181">
            <v>0</v>
          </cell>
          <cell r="D181">
            <v>20</v>
          </cell>
          <cell r="E181">
            <v>0</v>
          </cell>
          <cell r="F181">
            <v>0</v>
          </cell>
          <cell r="G181">
            <v>0</v>
          </cell>
          <cell r="H181">
            <v>60</v>
          </cell>
          <cell r="I181">
            <v>20</v>
          </cell>
          <cell r="J181">
            <v>0</v>
          </cell>
          <cell r="K181">
            <v>40</v>
          </cell>
          <cell r="L181">
            <v>0</v>
          </cell>
          <cell r="M181">
            <v>140</v>
          </cell>
        </row>
        <row r="182">
          <cell r="B182" t="str">
            <v>Молчановская Наталья</v>
          </cell>
          <cell r="C182">
            <v>20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20</v>
          </cell>
          <cell r="I182">
            <v>0</v>
          </cell>
          <cell r="J182">
            <v>0</v>
          </cell>
          <cell r="K182">
            <v>0</v>
          </cell>
          <cell r="L182">
            <v>40</v>
          </cell>
          <cell r="M182">
            <v>80</v>
          </cell>
        </row>
        <row r="183">
          <cell r="B183" t="str">
            <v>Войтяхова Ирина</v>
          </cell>
          <cell r="C183">
            <v>0</v>
          </cell>
          <cell r="D183">
            <v>20</v>
          </cell>
          <cell r="E183">
            <v>0</v>
          </cell>
          <cell r="F183">
            <v>0</v>
          </cell>
          <cell r="G183">
            <v>0</v>
          </cell>
          <cell r="H183">
            <v>20</v>
          </cell>
          <cell r="I183">
            <v>0</v>
          </cell>
          <cell r="J183">
            <v>20</v>
          </cell>
          <cell r="K183">
            <v>20</v>
          </cell>
          <cell r="L183">
            <v>0</v>
          </cell>
          <cell r="M183">
            <v>80</v>
          </cell>
        </row>
        <row r="185">
          <cell r="B185" t="str">
            <v>Упр.Ветеринарии</v>
          </cell>
        </row>
        <row r="186">
          <cell r="B186" t="str">
            <v>Фамилия, имя</v>
          </cell>
          <cell r="C186">
            <v>1</v>
          </cell>
          <cell r="D186">
            <v>2</v>
          </cell>
          <cell r="E186">
            <v>3</v>
          </cell>
          <cell r="F186">
            <v>4</v>
          </cell>
          <cell r="G186">
            <v>5</v>
          </cell>
          <cell r="H186">
            <v>6</v>
          </cell>
          <cell r="I186">
            <v>7</v>
          </cell>
          <cell r="J186">
            <v>8</v>
          </cell>
          <cell r="K186">
            <v>9</v>
          </cell>
          <cell r="L186">
            <v>10</v>
          </cell>
        </row>
        <row r="187">
          <cell r="B187" t="str">
            <v>Бузанов Александр</v>
          </cell>
          <cell r="C187">
            <v>60</v>
          </cell>
          <cell r="D187">
            <v>0</v>
          </cell>
          <cell r="E187">
            <v>60</v>
          </cell>
          <cell r="F187">
            <v>0</v>
          </cell>
          <cell r="G187">
            <v>0</v>
          </cell>
          <cell r="H187">
            <v>20</v>
          </cell>
          <cell r="I187">
            <v>0</v>
          </cell>
          <cell r="J187">
            <v>20</v>
          </cell>
          <cell r="K187">
            <v>100</v>
          </cell>
          <cell r="L187">
            <v>40</v>
          </cell>
          <cell r="M187">
            <v>300</v>
          </cell>
        </row>
        <row r="188">
          <cell r="B188" t="str">
            <v>Перевышин Алексей</v>
          </cell>
          <cell r="C188">
            <v>0</v>
          </cell>
          <cell r="D188">
            <v>20</v>
          </cell>
          <cell r="E188">
            <v>40</v>
          </cell>
          <cell r="F188">
            <v>20</v>
          </cell>
          <cell r="G188">
            <v>20</v>
          </cell>
          <cell r="H188">
            <v>40</v>
          </cell>
          <cell r="I188">
            <v>20</v>
          </cell>
          <cell r="J188">
            <v>20</v>
          </cell>
          <cell r="K188">
            <v>0</v>
          </cell>
          <cell r="L188">
            <v>60</v>
          </cell>
          <cell r="M188">
            <v>240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>
            <v>0</v>
          </cell>
        </row>
        <row r="192">
          <cell r="M192">
            <v>0</v>
          </cell>
        </row>
        <row r="195">
          <cell r="B195" t="str">
            <v>Бурбах </v>
          </cell>
          <cell r="C195">
            <v>40</v>
          </cell>
          <cell r="D195">
            <v>0</v>
          </cell>
          <cell r="E195">
            <v>20</v>
          </cell>
          <cell r="F195">
            <v>20</v>
          </cell>
          <cell r="G195">
            <v>0</v>
          </cell>
          <cell r="H195">
            <v>80</v>
          </cell>
          <cell r="I195">
            <v>100</v>
          </cell>
          <cell r="J195">
            <v>40</v>
          </cell>
          <cell r="K195">
            <v>0</v>
          </cell>
          <cell r="L195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овое время"/>
      <sheetName val="2016-загот"/>
      <sheetName val="лыжи-ком"/>
      <sheetName val="лыжи-л-16"/>
      <sheetName val="лыжи-л-15"/>
      <sheetName val="лыжи-л-14"/>
      <sheetName val="лыжи-л-13"/>
      <sheetName val="лыжи-л-12"/>
      <sheetName val="лыжи-л-11"/>
    </sheetNames>
    <sheetDataSet>
      <sheetData sheetId="3">
        <row r="9">
          <cell r="C9" t="str">
            <v>СТЗ</v>
          </cell>
          <cell r="D9" t="str">
            <v>1988</v>
          </cell>
          <cell r="E9">
            <v>28</v>
          </cell>
          <cell r="F9" t="str">
            <v>1</v>
          </cell>
          <cell r="G9">
            <v>0.005787037037037038</v>
          </cell>
          <cell r="H9">
            <v>0.00034722222222222224</v>
          </cell>
          <cell r="I9">
            <v>0.005439814814814816</v>
          </cell>
          <cell r="J9" t="str">
            <v>1</v>
          </cell>
        </row>
        <row r="10">
          <cell r="C10" t="str">
            <v>Ураласбест</v>
          </cell>
          <cell r="D10" t="str">
            <v>1989</v>
          </cell>
          <cell r="E10">
            <v>27</v>
          </cell>
          <cell r="F10" t="str">
            <v>2</v>
          </cell>
          <cell r="G10">
            <v>0.006273148148148148</v>
          </cell>
          <cell r="H10">
            <v>0.0006944444444444445</v>
          </cell>
          <cell r="I10">
            <v>0.005578703703703704</v>
          </cell>
          <cell r="J10" t="str">
            <v>2</v>
          </cell>
        </row>
        <row r="11">
          <cell r="C11" t="str">
            <v>ВСМПО</v>
          </cell>
          <cell r="D11">
            <v>1988</v>
          </cell>
          <cell r="E11">
            <v>28</v>
          </cell>
          <cell r="F11" t="str">
            <v>4</v>
          </cell>
          <cell r="G11">
            <v>0.007060185185185184</v>
          </cell>
          <cell r="H11">
            <v>0.00138888888888889</v>
          </cell>
          <cell r="I11">
            <v>0.005671296296296294</v>
          </cell>
          <cell r="J11" t="str">
            <v>3</v>
          </cell>
        </row>
        <row r="12">
          <cell r="C12" t="str">
            <v>СинТЗ</v>
          </cell>
          <cell r="D12">
            <v>1993</v>
          </cell>
          <cell r="E12">
            <v>23</v>
          </cell>
          <cell r="F12" t="str">
            <v>3</v>
          </cell>
          <cell r="G12">
            <v>0.006782407407407408</v>
          </cell>
          <cell r="H12">
            <v>0.00104166666666667</v>
          </cell>
          <cell r="I12">
            <v>0.005740740740740738</v>
          </cell>
          <cell r="J12" t="str">
            <v>4</v>
          </cell>
        </row>
        <row r="13">
          <cell r="C13" t="str">
            <v>ПНТЗ</v>
          </cell>
          <cell r="D13" t="str">
            <v>1995</v>
          </cell>
          <cell r="E13">
            <v>21</v>
          </cell>
          <cell r="F13" t="str">
            <v>11</v>
          </cell>
          <cell r="G13">
            <v>0.009872685185185186</v>
          </cell>
          <cell r="H13">
            <v>0.00381944444444444</v>
          </cell>
          <cell r="I13">
            <v>0.006053240740740746</v>
          </cell>
          <cell r="J13" t="str">
            <v>5</v>
          </cell>
        </row>
        <row r="14">
          <cell r="C14" t="str">
            <v>Обком связи</v>
          </cell>
          <cell r="D14" t="str">
            <v>1987</v>
          </cell>
          <cell r="E14">
            <v>29</v>
          </cell>
          <cell r="F14" t="str">
            <v>7</v>
          </cell>
          <cell r="G14">
            <v>0.008564814814814815</v>
          </cell>
          <cell r="H14">
            <v>0.00243055555555555</v>
          </cell>
          <cell r="I14">
            <v>0.006134259259259265</v>
          </cell>
          <cell r="J14" t="str">
            <v>6</v>
          </cell>
        </row>
        <row r="15">
          <cell r="C15" t="str">
            <v>СТЗ</v>
          </cell>
          <cell r="D15">
            <v>1990</v>
          </cell>
          <cell r="E15">
            <v>26</v>
          </cell>
          <cell r="F15" t="str">
            <v>6</v>
          </cell>
          <cell r="G15">
            <v>0.008414351851851852</v>
          </cell>
          <cell r="H15">
            <v>0.00208333333333333</v>
          </cell>
          <cell r="I15">
            <v>0.006331018518518522</v>
          </cell>
          <cell r="J15" t="str">
            <v>7</v>
          </cell>
        </row>
        <row r="16">
          <cell r="C16" t="str">
            <v>Свердловэнерго</v>
          </cell>
          <cell r="D16">
            <v>1972</v>
          </cell>
          <cell r="E16">
            <v>44</v>
          </cell>
          <cell r="F16" t="str">
            <v>12</v>
          </cell>
          <cell r="G16">
            <v>0.010532407407407407</v>
          </cell>
          <cell r="H16">
            <v>0.00416666666666666</v>
          </cell>
          <cell r="I16">
            <v>0.006365740740740747</v>
          </cell>
          <cell r="J16" t="str">
            <v>8</v>
          </cell>
        </row>
        <row r="17">
          <cell r="C17" t="str">
            <v>Невьянск-госучр</v>
          </cell>
          <cell r="D17">
            <v>1986</v>
          </cell>
          <cell r="E17">
            <v>30</v>
          </cell>
          <cell r="F17" t="str">
            <v>8</v>
          </cell>
          <cell r="G17">
            <v>0.009571759259259259</v>
          </cell>
          <cell r="H17">
            <v>0.00277777777777778</v>
          </cell>
          <cell r="I17">
            <v>0.006793981481481479</v>
          </cell>
          <cell r="J17" t="str">
            <v>9</v>
          </cell>
        </row>
        <row r="18">
          <cell r="C18" t="str">
            <v>СвердНИИХиммаш</v>
          </cell>
          <cell r="D18">
            <v>1989</v>
          </cell>
          <cell r="E18">
            <v>27</v>
          </cell>
          <cell r="F18" t="str">
            <v>14</v>
          </cell>
          <cell r="G18">
            <v>0.01167824074074074</v>
          </cell>
          <cell r="H18">
            <v>0.00486111111111111</v>
          </cell>
          <cell r="I18">
            <v>0.0068171296296296304</v>
          </cell>
          <cell r="J18" t="str">
            <v>10</v>
          </cell>
        </row>
        <row r="19">
          <cell r="C19" t="str">
            <v>МЗИК</v>
          </cell>
          <cell r="D19" t="str">
            <v>1990</v>
          </cell>
          <cell r="E19">
            <v>26</v>
          </cell>
          <cell r="F19" t="str">
            <v>10</v>
          </cell>
          <cell r="G19">
            <v>0.012719907407407407</v>
          </cell>
          <cell r="H19">
            <v>0.00347222222222222</v>
          </cell>
          <cell r="I19">
            <v>0.009247685185185187</v>
          </cell>
          <cell r="J19" t="str">
            <v>11</v>
          </cell>
        </row>
        <row r="20">
          <cell r="C20" t="str">
            <v>Энергосбыт+</v>
          </cell>
          <cell r="D20" t="str">
            <v>1981</v>
          </cell>
          <cell r="E20">
            <v>35</v>
          </cell>
          <cell r="F20" t="str">
            <v>13</v>
          </cell>
          <cell r="G20">
            <v>0.015057870370370369</v>
          </cell>
          <cell r="H20">
            <v>0.00451388888888889</v>
          </cell>
          <cell r="I20">
            <v>0.010543981481481479</v>
          </cell>
          <cell r="J20" t="str">
            <v>12</v>
          </cell>
        </row>
        <row r="21">
          <cell r="C21" t="str">
            <v>Водоканал</v>
          </cell>
          <cell r="D21" t="str">
            <v>1987</v>
          </cell>
          <cell r="E21">
            <v>29</v>
          </cell>
          <cell r="F21" t="str">
            <v>5</v>
          </cell>
          <cell r="G21">
            <v>0.015914351851851853</v>
          </cell>
          <cell r="H21">
            <v>0.00173611111111111</v>
          </cell>
          <cell r="I21">
            <v>0.014178240740740743</v>
          </cell>
          <cell r="J21" t="str">
            <v>13</v>
          </cell>
        </row>
        <row r="22">
          <cell r="C22" t="str">
            <v>Энергосбыт+</v>
          </cell>
          <cell r="D22" t="str">
            <v>1992</v>
          </cell>
          <cell r="E22">
            <v>24</v>
          </cell>
          <cell r="F22" t="str">
            <v>9</v>
          </cell>
          <cell r="G22">
            <v>0.019502314814814816</v>
          </cell>
          <cell r="H22">
            <v>0.003125</v>
          </cell>
          <cell r="I22">
            <v>0.016377314814814817</v>
          </cell>
          <cell r="J22" t="str">
            <v>14</v>
          </cell>
        </row>
        <row r="24">
          <cell r="C24" t="str">
            <v>ВСМПО</v>
          </cell>
          <cell r="D24">
            <v>1983</v>
          </cell>
          <cell r="E24">
            <v>33</v>
          </cell>
          <cell r="F24" t="str">
            <v>21</v>
          </cell>
          <cell r="G24">
            <v>0.01298611111111111</v>
          </cell>
          <cell r="H24">
            <v>0.00729166666666667</v>
          </cell>
          <cell r="I24">
            <v>0.0056944444444444395</v>
          </cell>
          <cell r="J24" t="str">
            <v>1</v>
          </cell>
        </row>
        <row r="25">
          <cell r="C25" t="str">
            <v>ВСМПО</v>
          </cell>
          <cell r="D25">
            <v>1977</v>
          </cell>
          <cell r="E25">
            <v>39</v>
          </cell>
          <cell r="F25" t="str">
            <v>15</v>
          </cell>
          <cell r="G25">
            <v>0.011249999999999998</v>
          </cell>
          <cell r="H25">
            <v>0.005208333333333333</v>
          </cell>
          <cell r="I25">
            <v>0.006041666666666665</v>
          </cell>
          <cell r="J25" t="str">
            <v>2</v>
          </cell>
        </row>
        <row r="26">
          <cell r="C26" t="str">
            <v>СинТЗ</v>
          </cell>
          <cell r="D26" t="str">
            <v>1981</v>
          </cell>
          <cell r="E26">
            <v>35</v>
          </cell>
          <cell r="F26" t="str">
            <v>16</v>
          </cell>
          <cell r="G26">
            <v>0.011736111111111109</v>
          </cell>
          <cell r="H26">
            <v>0.005555555555555556</v>
          </cell>
          <cell r="I26">
            <v>0.006180555555555553</v>
          </cell>
          <cell r="J26" t="str">
            <v>3</v>
          </cell>
        </row>
        <row r="27">
          <cell r="C27" t="str">
            <v>СТЗ</v>
          </cell>
          <cell r="D27">
            <v>1983</v>
          </cell>
          <cell r="E27">
            <v>33</v>
          </cell>
          <cell r="F27" t="str">
            <v>17</v>
          </cell>
          <cell r="G27">
            <v>0.012129629629629629</v>
          </cell>
          <cell r="H27">
            <v>0.00590277777777778</v>
          </cell>
          <cell r="I27">
            <v>0.006226851851851849</v>
          </cell>
          <cell r="J27" t="str">
            <v>4</v>
          </cell>
        </row>
        <row r="28">
          <cell r="C28" t="str">
            <v>Обком связи</v>
          </cell>
          <cell r="D28" t="str">
            <v>1983</v>
          </cell>
          <cell r="E28">
            <v>33</v>
          </cell>
          <cell r="F28" t="str">
            <v>22</v>
          </cell>
          <cell r="G28">
            <v>0.013993055555555555</v>
          </cell>
          <cell r="H28">
            <v>0.00763888888888889</v>
          </cell>
          <cell r="I28">
            <v>0.006354166666666665</v>
          </cell>
          <cell r="J28" t="str">
            <v>5</v>
          </cell>
        </row>
        <row r="29">
          <cell r="C29" t="str">
            <v>ПНТЗ</v>
          </cell>
          <cell r="D29" t="str">
            <v>1963</v>
          </cell>
          <cell r="E29">
            <v>53</v>
          </cell>
          <cell r="F29" t="str">
            <v>24</v>
          </cell>
          <cell r="G29">
            <v>0.015057870370370369</v>
          </cell>
          <cell r="H29">
            <v>0.00833333333333333</v>
          </cell>
          <cell r="I29">
            <v>0.006724537037037039</v>
          </cell>
          <cell r="J29" t="str">
            <v>6</v>
          </cell>
        </row>
        <row r="30">
          <cell r="C30" t="str">
            <v>Ураласбест</v>
          </cell>
          <cell r="D30">
            <v>1977</v>
          </cell>
          <cell r="E30">
            <v>39</v>
          </cell>
          <cell r="F30" t="str">
            <v>19</v>
          </cell>
          <cell r="G30">
            <v>0.013495370370370371</v>
          </cell>
          <cell r="H30">
            <v>0.00659722222222222</v>
          </cell>
          <cell r="I30">
            <v>0.0068981481481481515</v>
          </cell>
          <cell r="J30" t="str">
            <v>7</v>
          </cell>
        </row>
        <row r="31">
          <cell r="C31" t="str">
            <v>Свердловэнерго</v>
          </cell>
          <cell r="D31">
            <v>1978</v>
          </cell>
          <cell r="E31">
            <v>38</v>
          </cell>
          <cell r="F31" t="str">
            <v>23</v>
          </cell>
          <cell r="G31">
            <v>0.014965277777777779</v>
          </cell>
          <cell r="H31">
            <v>0.00798611111111111</v>
          </cell>
          <cell r="I31">
            <v>0.006979166666666668</v>
          </cell>
          <cell r="J31" t="str">
            <v>8</v>
          </cell>
        </row>
        <row r="32">
          <cell r="C32" t="str">
            <v>СвердНИИХиммаш</v>
          </cell>
          <cell r="D32">
            <v>1979</v>
          </cell>
          <cell r="E32">
            <v>37</v>
          </cell>
          <cell r="F32" t="str">
            <v>29</v>
          </cell>
          <cell r="G32">
            <v>0.017731481481481483</v>
          </cell>
          <cell r="H32">
            <v>0.0100694444444445</v>
          </cell>
          <cell r="I32">
            <v>0.007662037037036983</v>
          </cell>
          <cell r="J32" t="str">
            <v>9</v>
          </cell>
        </row>
        <row r="33">
          <cell r="C33" t="str">
            <v>Невьянск-госучр</v>
          </cell>
          <cell r="D33" t="str">
            <v>1984</v>
          </cell>
          <cell r="E33">
            <v>32</v>
          </cell>
          <cell r="F33" t="str">
            <v>27</v>
          </cell>
          <cell r="G33">
            <v>0.019490740740740743</v>
          </cell>
          <cell r="H33">
            <v>0.009375</v>
          </cell>
          <cell r="I33">
            <v>0.010115740740740743</v>
          </cell>
          <cell r="J33" t="str">
            <v>10</v>
          </cell>
        </row>
        <row r="34">
          <cell r="C34" t="str">
            <v>Водоканал</v>
          </cell>
          <cell r="D34">
            <v>1966</v>
          </cell>
          <cell r="E34">
            <v>50</v>
          </cell>
          <cell r="F34" t="str">
            <v>28</v>
          </cell>
          <cell r="G34">
            <v>0.020092592592592592</v>
          </cell>
          <cell r="H34">
            <v>0.00972222222222223</v>
          </cell>
          <cell r="I34">
            <v>0.010370370370370363</v>
          </cell>
          <cell r="J34" t="str">
            <v>11</v>
          </cell>
        </row>
        <row r="35">
          <cell r="C35" t="str">
            <v>МЗИК</v>
          </cell>
          <cell r="D35" t="str">
            <v>1985</v>
          </cell>
          <cell r="E35">
            <v>31</v>
          </cell>
          <cell r="F35" t="str">
            <v>18</v>
          </cell>
          <cell r="G35">
            <v>0.017361111111111112</v>
          </cell>
          <cell r="H35">
            <v>0.00625</v>
          </cell>
          <cell r="I35">
            <v>0.011111111111111112</v>
          </cell>
          <cell r="J35" t="str">
            <v>12</v>
          </cell>
        </row>
        <row r="36">
          <cell r="C36" t="str">
            <v>Энергосбыт+</v>
          </cell>
          <cell r="D36" t="str">
            <v>1982</v>
          </cell>
          <cell r="E36">
            <v>34</v>
          </cell>
          <cell r="F36" t="str">
            <v>25</v>
          </cell>
          <cell r="G36">
            <v>0.022361111111111113</v>
          </cell>
          <cell r="H36">
            <v>0.00868055555555556</v>
          </cell>
          <cell r="I36">
            <v>0.013680555555555553</v>
          </cell>
          <cell r="J36" t="str">
            <v>13</v>
          </cell>
        </row>
        <row r="37">
          <cell r="C37" t="str">
            <v>Энергосбыт+л</v>
          </cell>
          <cell r="D37" t="str">
            <v>1984</v>
          </cell>
          <cell r="E37">
            <v>32</v>
          </cell>
          <cell r="F37" t="str">
            <v>26</v>
          </cell>
          <cell r="G37">
            <v>0.027696759259259258</v>
          </cell>
          <cell r="H37">
            <v>0.00902777777777778</v>
          </cell>
          <cell r="I37">
            <v>0.018668981481481477</v>
          </cell>
          <cell r="J37" t="str">
            <v>Л</v>
          </cell>
        </row>
        <row r="38">
          <cell r="C38" t="str">
            <v>Энергосбыт+</v>
          </cell>
          <cell r="D38" t="str">
            <v>1982</v>
          </cell>
          <cell r="E38">
            <v>34</v>
          </cell>
          <cell r="F38" t="str">
            <v>20</v>
          </cell>
          <cell r="G38">
            <v>0.025925925925925925</v>
          </cell>
          <cell r="H38">
            <v>0.00694444444444444</v>
          </cell>
          <cell r="I38">
            <v>0.018981481481481485</v>
          </cell>
          <cell r="J38" t="str">
            <v>14</v>
          </cell>
        </row>
        <row r="40">
          <cell r="C40" t="str">
            <v>ВСМПО</v>
          </cell>
          <cell r="D40">
            <v>1967</v>
          </cell>
          <cell r="E40">
            <v>49</v>
          </cell>
          <cell r="F40" t="str">
            <v>30</v>
          </cell>
          <cell r="G40">
            <v>0.01621527777777778</v>
          </cell>
          <cell r="H40">
            <v>0.010416666666666666</v>
          </cell>
          <cell r="I40">
            <v>0.005798611111111114</v>
          </cell>
          <cell r="J40" t="str">
            <v>1</v>
          </cell>
        </row>
        <row r="41">
          <cell r="C41" t="str">
            <v>СинТЗ</v>
          </cell>
          <cell r="D41" t="str">
            <v>1965</v>
          </cell>
          <cell r="E41">
            <v>51</v>
          </cell>
          <cell r="F41" t="str">
            <v>32</v>
          </cell>
          <cell r="G41">
            <v>0.017372685185185185</v>
          </cell>
          <cell r="H41">
            <v>0.0111111111111111</v>
          </cell>
          <cell r="I41">
            <v>0.006261574074074086</v>
          </cell>
          <cell r="J41" t="str">
            <v>2</v>
          </cell>
        </row>
        <row r="42">
          <cell r="C42" t="str">
            <v>ПНТЗ</v>
          </cell>
          <cell r="D42" t="str">
            <v>1963</v>
          </cell>
          <cell r="E42">
            <v>53</v>
          </cell>
          <cell r="F42" t="str">
            <v>36</v>
          </cell>
          <cell r="G42">
            <v>0.01884259259259259</v>
          </cell>
          <cell r="H42">
            <v>0.0125</v>
          </cell>
          <cell r="I42">
            <v>0.006342592592592591</v>
          </cell>
          <cell r="J42" t="str">
            <v>3</v>
          </cell>
        </row>
        <row r="43">
          <cell r="C43" t="str">
            <v>СТЗ</v>
          </cell>
          <cell r="D43" t="str">
            <v>1962</v>
          </cell>
          <cell r="E43">
            <v>54</v>
          </cell>
          <cell r="F43" t="str">
            <v>31</v>
          </cell>
          <cell r="G43">
            <v>0.017974537037037035</v>
          </cell>
          <cell r="H43">
            <v>0.01076388888888889</v>
          </cell>
          <cell r="I43">
            <v>0.007210648148148145</v>
          </cell>
          <cell r="J43" t="str">
            <v>4</v>
          </cell>
        </row>
        <row r="44">
          <cell r="C44" t="str">
            <v>ПНТЗ</v>
          </cell>
          <cell r="D44">
            <v>1958</v>
          </cell>
          <cell r="E44">
            <v>58</v>
          </cell>
          <cell r="F44" t="str">
            <v>42</v>
          </cell>
          <cell r="G44">
            <v>0.02217592592592593</v>
          </cell>
          <cell r="H44">
            <v>0.0145833333333333</v>
          </cell>
          <cell r="I44">
            <v>0.007592592592592628</v>
          </cell>
          <cell r="J44" t="str">
            <v>5</v>
          </cell>
        </row>
        <row r="45">
          <cell r="C45" t="str">
            <v>Ураласбест</v>
          </cell>
          <cell r="D45" t="str">
            <v>1952</v>
          </cell>
          <cell r="E45">
            <v>64</v>
          </cell>
          <cell r="F45" t="str">
            <v>33</v>
          </cell>
          <cell r="G45">
            <v>0.019189814814814816</v>
          </cell>
          <cell r="H45">
            <v>0.0114583333333333</v>
          </cell>
          <cell r="I45">
            <v>0.007731481481481516</v>
          </cell>
          <cell r="J45" t="str">
            <v>6</v>
          </cell>
        </row>
        <row r="46">
          <cell r="C46" t="str">
            <v>МЗИК</v>
          </cell>
          <cell r="D46" t="str">
            <v>1968</v>
          </cell>
          <cell r="E46">
            <v>48</v>
          </cell>
          <cell r="F46" t="str">
            <v>40</v>
          </cell>
          <cell r="G46">
            <v>0.02181712962962963</v>
          </cell>
          <cell r="H46">
            <v>0.0138888888888889</v>
          </cell>
          <cell r="I46">
            <v>0.00792824074074073</v>
          </cell>
          <cell r="J46" t="str">
            <v>7</v>
          </cell>
        </row>
        <row r="47">
          <cell r="C47" t="str">
            <v>Энергосбыт+</v>
          </cell>
          <cell r="D47" t="str">
            <v>1968</v>
          </cell>
          <cell r="E47">
            <v>48</v>
          </cell>
          <cell r="F47" t="str">
            <v>39</v>
          </cell>
          <cell r="G47">
            <v>0.021863425925925925</v>
          </cell>
          <cell r="H47">
            <v>0.0135416666666667</v>
          </cell>
          <cell r="I47">
            <v>0.008321759259259225</v>
          </cell>
          <cell r="J47" t="str">
            <v>8</v>
          </cell>
        </row>
        <row r="48">
          <cell r="C48" t="str">
            <v>Невьянск-госучр</v>
          </cell>
          <cell r="D48">
            <v>1971</v>
          </cell>
          <cell r="E48">
            <v>45</v>
          </cell>
          <cell r="F48" t="str">
            <v>38</v>
          </cell>
          <cell r="G48">
            <v>0.022060185185185183</v>
          </cell>
          <cell r="H48">
            <v>0.0131944444444445</v>
          </cell>
          <cell r="I48">
            <v>0.008865740740740683</v>
          </cell>
          <cell r="J48" t="str">
            <v>9</v>
          </cell>
        </row>
        <row r="49">
          <cell r="C49" t="str">
            <v>Свердловэнерго</v>
          </cell>
          <cell r="D49">
            <v>1962</v>
          </cell>
          <cell r="E49">
            <v>54</v>
          </cell>
          <cell r="F49" t="str">
            <v>34</v>
          </cell>
          <cell r="G49">
            <v>0.021574074074074075</v>
          </cell>
          <cell r="H49">
            <v>0.0118055555555556</v>
          </cell>
          <cell r="I49">
            <v>0.009768518518518475</v>
          </cell>
          <cell r="J49" t="str">
            <v>10</v>
          </cell>
        </row>
        <row r="50">
          <cell r="C50" t="str">
            <v>Водоканал</v>
          </cell>
          <cell r="D50" t="str">
            <v>1957</v>
          </cell>
          <cell r="E50">
            <v>59</v>
          </cell>
          <cell r="F50" t="str">
            <v>35</v>
          </cell>
          <cell r="G50">
            <v>0.022708333333333334</v>
          </cell>
          <cell r="H50">
            <v>0.0121527777777778</v>
          </cell>
          <cell r="I50">
            <v>0.010555555555555533</v>
          </cell>
          <cell r="J50" t="str">
            <v>11</v>
          </cell>
        </row>
        <row r="51">
          <cell r="C51" t="str">
            <v>Обком связи</v>
          </cell>
          <cell r="D51" t="str">
            <v>1964</v>
          </cell>
          <cell r="E51">
            <v>52</v>
          </cell>
          <cell r="F51" t="str">
            <v>37</v>
          </cell>
          <cell r="G51">
            <v>0.024016203703703706</v>
          </cell>
          <cell r="H51">
            <v>0.0128472222222222</v>
          </cell>
          <cell r="I51">
            <v>0.011168981481481505</v>
          </cell>
          <cell r="J51" t="str">
            <v>12</v>
          </cell>
        </row>
        <row r="52">
          <cell r="C52" t="str">
            <v>СвердНИИХиммаш</v>
          </cell>
          <cell r="D52">
            <v>1975</v>
          </cell>
          <cell r="E52">
            <v>41</v>
          </cell>
          <cell r="F52" t="str">
            <v>41</v>
          </cell>
          <cell r="G52">
            <v>0.02684027777777778</v>
          </cell>
          <cell r="H52">
            <v>0.0142361111111111</v>
          </cell>
          <cell r="I52">
            <v>0.012604166666666678</v>
          </cell>
          <cell r="J52" t="str">
            <v>13</v>
          </cell>
        </row>
        <row r="59">
          <cell r="C59" t="str">
            <v>СТЗ</v>
          </cell>
          <cell r="D59" t="str">
            <v>1990</v>
          </cell>
          <cell r="E59">
            <v>26</v>
          </cell>
          <cell r="F59" t="str">
            <v>51</v>
          </cell>
          <cell r="G59">
            <v>0.024699074074074078</v>
          </cell>
          <cell r="H59">
            <v>0.0177083333333336</v>
          </cell>
          <cell r="I59">
            <v>0.006990740740740478</v>
          </cell>
          <cell r="J59">
            <v>1</v>
          </cell>
        </row>
        <row r="60">
          <cell r="C60" t="str">
            <v>СТЗ</v>
          </cell>
          <cell r="D60" t="str">
            <v>1990</v>
          </cell>
          <cell r="E60">
            <v>26</v>
          </cell>
          <cell r="F60" t="str">
            <v>65</v>
          </cell>
          <cell r="G60">
            <v>0.02991898148148148</v>
          </cell>
          <cell r="H60">
            <v>0.0225694444444444</v>
          </cell>
          <cell r="I60">
            <v>0.0073495370370370815</v>
          </cell>
          <cell r="J60">
            <v>2</v>
          </cell>
        </row>
        <row r="61">
          <cell r="C61" t="str">
            <v>ПНТЗ</v>
          </cell>
          <cell r="D61" t="str">
            <v>1987</v>
          </cell>
          <cell r="E61">
            <v>29</v>
          </cell>
          <cell r="F61" t="str">
            <v>56</v>
          </cell>
          <cell r="G61">
            <v>0.026967592592592595</v>
          </cell>
          <cell r="H61">
            <v>0.0194444444444446</v>
          </cell>
          <cell r="I61">
            <v>0.007523148148147994</v>
          </cell>
          <cell r="J61">
            <v>3</v>
          </cell>
        </row>
        <row r="62">
          <cell r="C62" t="str">
            <v>ВСМПО</v>
          </cell>
          <cell r="D62">
            <v>1990</v>
          </cell>
          <cell r="E62">
            <v>26</v>
          </cell>
          <cell r="F62" t="str">
            <v>53</v>
          </cell>
          <cell r="G62">
            <v>0.02596064814814815</v>
          </cell>
          <cell r="H62">
            <v>0.018402777777778</v>
          </cell>
          <cell r="I62">
            <v>0.007557870370370149</v>
          </cell>
          <cell r="J62">
            <v>4</v>
          </cell>
        </row>
        <row r="63">
          <cell r="C63" t="str">
            <v>СинТЗ</v>
          </cell>
          <cell r="D63" t="str">
            <v>1993</v>
          </cell>
          <cell r="E63">
            <v>23</v>
          </cell>
          <cell r="F63" t="str">
            <v>54</v>
          </cell>
          <cell r="G63">
            <v>0.02665509259259259</v>
          </cell>
          <cell r="H63">
            <v>0.0187500000000002</v>
          </cell>
          <cell r="I63">
            <v>0.00790509259259239</v>
          </cell>
          <cell r="J63">
            <v>5</v>
          </cell>
        </row>
        <row r="64">
          <cell r="C64" t="str">
            <v>ПНТЗ</v>
          </cell>
          <cell r="D64" t="str">
            <v>1994</v>
          </cell>
          <cell r="E64">
            <v>22</v>
          </cell>
          <cell r="F64" t="str">
            <v>64</v>
          </cell>
          <cell r="G64">
            <v>0.030474537037037036</v>
          </cell>
          <cell r="H64">
            <v>0.0222222222222222</v>
          </cell>
          <cell r="I64">
            <v>0.008252314814814837</v>
          </cell>
          <cell r="J64">
            <v>6</v>
          </cell>
        </row>
        <row r="65">
          <cell r="C65" t="str">
            <v>МЗИК</v>
          </cell>
          <cell r="D65" t="str">
            <v>1992</v>
          </cell>
          <cell r="E65">
            <v>24</v>
          </cell>
          <cell r="F65" t="str">
            <v>57</v>
          </cell>
          <cell r="G65">
            <v>0.028148148148148148</v>
          </cell>
          <cell r="H65">
            <v>0.0197916666666668</v>
          </cell>
          <cell r="I65">
            <v>0.008356481481481347</v>
          </cell>
          <cell r="J65">
            <v>7</v>
          </cell>
        </row>
        <row r="66">
          <cell r="C66" t="str">
            <v>Водоканал</v>
          </cell>
          <cell r="D66" t="str">
            <v>1987</v>
          </cell>
          <cell r="E66">
            <v>29</v>
          </cell>
          <cell r="F66" t="str">
            <v>55</v>
          </cell>
          <cell r="G66">
            <v>0.02798611111111111</v>
          </cell>
          <cell r="H66">
            <v>0.0190972222222224</v>
          </cell>
          <cell r="I66">
            <v>0.00888888888888871</v>
          </cell>
          <cell r="J66">
            <v>8</v>
          </cell>
        </row>
        <row r="67">
          <cell r="C67" t="str">
            <v>Ураласбест</v>
          </cell>
          <cell r="D67" t="str">
            <v>1977</v>
          </cell>
          <cell r="E67">
            <v>39</v>
          </cell>
          <cell r="F67" t="str">
            <v>52</v>
          </cell>
          <cell r="G67">
            <v>0.027141203703703706</v>
          </cell>
          <cell r="H67">
            <v>0.0180555555555558</v>
          </cell>
          <cell r="I67">
            <v>0.009085648148147905</v>
          </cell>
          <cell r="J67">
            <v>9</v>
          </cell>
        </row>
        <row r="68">
          <cell r="C68" t="str">
            <v>Невьянск-госучр</v>
          </cell>
          <cell r="D68">
            <v>1954</v>
          </cell>
          <cell r="E68">
            <v>62</v>
          </cell>
          <cell r="F68" t="str">
            <v>62</v>
          </cell>
          <cell r="G68">
            <v>0.030659722222222224</v>
          </cell>
          <cell r="H68">
            <v>0.0215277777777778</v>
          </cell>
          <cell r="I68">
            <v>0.009131944444444425</v>
          </cell>
          <cell r="J68">
            <v>10</v>
          </cell>
        </row>
        <row r="69">
          <cell r="C69" t="str">
            <v>Свердловэнерго</v>
          </cell>
          <cell r="D69">
            <v>1981</v>
          </cell>
          <cell r="E69">
            <v>35</v>
          </cell>
          <cell r="F69" t="str">
            <v>58</v>
          </cell>
          <cell r="G69">
            <v>0.029421296296296296</v>
          </cell>
          <cell r="H69">
            <v>0.020138888888889</v>
          </cell>
          <cell r="I69">
            <v>0.009282407407407295</v>
          </cell>
          <cell r="J69">
            <v>11</v>
          </cell>
        </row>
        <row r="70">
          <cell r="C70" t="str">
            <v>Свердловэнерго</v>
          </cell>
          <cell r="D70">
            <v>1990</v>
          </cell>
          <cell r="E70">
            <v>26</v>
          </cell>
          <cell r="F70" t="str">
            <v>61</v>
          </cell>
          <cell r="G70">
            <v>0.030821759259259257</v>
          </cell>
          <cell r="H70">
            <v>0.0211805555555556</v>
          </cell>
          <cell r="I70">
            <v>0.009641203703703659</v>
          </cell>
          <cell r="J70">
            <v>12</v>
          </cell>
        </row>
        <row r="71">
          <cell r="C71" t="str">
            <v>Энергосбыт+</v>
          </cell>
          <cell r="D71" t="str">
            <v>1989</v>
          </cell>
          <cell r="E71">
            <v>27</v>
          </cell>
          <cell r="F71" t="str">
            <v>63</v>
          </cell>
          <cell r="G71">
            <v>0.031574074074074074</v>
          </cell>
          <cell r="H71">
            <v>0.021875</v>
          </cell>
          <cell r="I71">
            <v>0.009699074074074075</v>
          </cell>
          <cell r="J71">
            <v>13</v>
          </cell>
        </row>
        <row r="72">
          <cell r="C72" t="str">
            <v>СвердНИИХиммаш</v>
          </cell>
          <cell r="D72">
            <v>1988</v>
          </cell>
          <cell r="E72">
            <v>28</v>
          </cell>
          <cell r="F72" t="str">
            <v>69</v>
          </cell>
          <cell r="G72">
            <v>0.033680555555555554</v>
          </cell>
          <cell r="H72">
            <v>0.0239583333333332</v>
          </cell>
          <cell r="I72">
            <v>0.009722222222222354</v>
          </cell>
          <cell r="J72">
            <v>14</v>
          </cell>
        </row>
        <row r="73">
          <cell r="C73" t="str">
            <v>Обком связи</v>
          </cell>
          <cell r="D73">
            <v>1979</v>
          </cell>
          <cell r="E73">
            <v>37</v>
          </cell>
          <cell r="F73" t="str">
            <v>59</v>
          </cell>
          <cell r="G73">
            <v>0.0305787037037037</v>
          </cell>
          <cell r="H73">
            <v>0.0204861111111112</v>
          </cell>
          <cell r="I73">
            <v>0.0100925925925925</v>
          </cell>
          <cell r="J73">
            <v>15</v>
          </cell>
        </row>
        <row r="74">
          <cell r="C74" t="str">
            <v>Облкоммунэнерго</v>
          </cell>
          <cell r="D74" t="str">
            <v>1988</v>
          </cell>
          <cell r="E74">
            <v>28</v>
          </cell>
          <cell r="F74" t="str">
            <v>68</v>
          </cell>
          <cell r="G74">
            <v>0.03469907407407408</v>
          </cell>
          <cell r="H74">
            <v>0.023611111111111</v>
          </cell>
          <cell r="I74">
            <v>0.011087962962963077</v>
          </cell>
          <cell r="J74" t="str">
            <v>Л</v>
          </cell>
        </row>
        <row r="75">
          <cell r="C75" t="str">
            <v>Энергосбыт+</v>
          </cell>
          <cell r="D75" t="str">
            <v>1992</v>
          </cell>
          <cell r="E75">
            <v>24</v>
          </cell>
          <cell r="F75" t="str">
            <v>60</v>
          </cell>
          <cell r="G75">
            <v>0.033935185185185186</v>
          </cell>
          <cell r="H75">
            <v>0.0208333333333334</v>
          </cell>
          <cell r="I75">
            <v>0.013101851851851785</v>
          </cell>
          <cell r="J75">
            <v>16</v>
          </cell>
        </row>
        <row r="76">
          <cell r="C76" t="str">
            <v>Энергосбыт+л</v>
          </cell>
          <cell r="D76" t="str">
            <v>1990</v>
          </cell>
          <cell r="E76">
            <v>26</v>
          </cell>
          <cell r="F76" t="str">
            <v>66</v>
          </cell>
          <cell r="G76">
            <v>0.042256944444444444</v>
          </cell>
          <cell r="H76">
            <v>0.0229166666666666</v>
          </cell>
          <cell r="I76">
            <v>0.019340277777777845</v>
          </cell>
          <cell r="J76" t="str">
            <v>Л</v>
          </cell>
        </row>
        <row r="78">
          <cell r="C78" t="str">
            <v>СТЗ</v>
          </cell>
          <cell r="D78" t="str">
            <v>1985</v>
          </cell>
          <cell r="E78">
            <v>31</v>
          </cell>
          <cell r="F78" t="str">
            <v>72</v>
          </cell>
          <cell r="G78">
            <v>0.031956018518518516</v>
          </cell>
          <cell r="H78">
            <v>0.025</v>
          </cell>
          <cell r="I78">
            <v>0.006956018518518514</v>
          </cell>
          <cell r="J78">
            <v>1</v>
          </cell>
        </row>
        <row r="79">
          <cell r="C79" t="str">
            <v>ВСМПО</v>
          </cell>
          <cell r="D79" t="str">
            <v>1984</v>
          </cell>
          <cell r="E79">
            <v>32</v>
          </cell>
          <cell r="F79" t="str">
            <v>70</v>
          </cell>
          <cell r="G79">
            <v>0.031608796296296295</v>
          </cell>
          <cell r="H79">
            <v>0.024305555555555556</v>
          </cell>
          <cell r="I79">
            <v>0.007303240740740739</v>
          </cell>
          <cell r="J79">
            <v>2</v>
          </cell>
        </row>
        <row r="80">
          <cell r="C80" t="str">
            <v>Невьянск-госучр</v>
          </cell>
          <cell r="D80">
            <v>1980</v>
          </cell>
          <cell r="E80">
            <v>36</v>
          </cell>
          <cell r="F80" t="str">
            <v>82</v>
          </cell>
          <cell r="G80">
            <v>0.035787037037037034</v>
          </cell>
          <cell r="H80">
            <v>0.0284722222222222</v>
          </cell>
          <cell r="I80">
            <v>0.007314814814814833</v>
          </cell>
          <cell r="J80">
            <v>3</v>
          </cell>
        </row>
        <row r="81">
          <cell r="C81" t="str">
            <v>СТЗ</v>
          </cell>
          <cell r="D81">
            <v>1979</v>
          </cell>
          <cell r="E81">
            <v>37</v>
          </cell>
          <cell r="F81" t="str">
            <v>77</v>
          </cell>
          <cell r="G81">
            <v>0.0340625</v>
          </cell>
          <cell r="H81">
            <v>0.0267361111111111</v>
          </cell>
          <cell r="I81">
            <v>0.007326388888888903</v>
          </cell>
          <cell r="J81">
            <v>4</v>
          </cell>
        </row>
        <row r="82">
          <cell r="C82" t="str">
            <v>Ураласбест</v>
          </cell>
          <cell r="D82">
            <v>1974</v>
          </cell>
          <cell r="E82">
            <v>42</v>
          </cell>
          <cell r="F82" t="str">
            <v>73</v>
          </cell>
          <cell r="G82">
            <v>0.03298611111111111</v>
          </cell>
          <cell r="H82">
            <v>0.0253472222222222</v>
          </cell>
          <cell r="I82">
            <v>0.00763888888888891</v>
          </cell>
          <cell r="J82">
            <v>5</v>
          </cell>
        </row>
        <row r="83">
          <cell r="C83" t="str">
            <v>ПНТЗ</v>
          </cell>
          <cell r="D83" t="str">
            <v>1983</v>
          </cell>
          <cell r="E83">
            <v>33</v>
          </cell>
          <cell r="F83" t="str">
            <v>83</v>
          </cell>
          <cell r="G83">
            <v>0.03648148148148148</v>
          </cell>
          <cell r="H83">
            <v>0.0288194444444444</v>
          </cell>
          <cell r="I83">
            <v>0.007662037037037082</v>
          </cell>
          <cell r="J83">
            <v>6</v>
          </cell>
        </row>
        <row r="84">
          <cell r="C84" t="str">
            <v>СинТЗ</v>
          </cell>
          <cell r="D84" t="str">
            <v>1976</v>
          </cell>
          <cell r="E84">
            <v>40</v>
          </cell>
          <cell r="F84" t="str">
            <v>71</v>
          </cell>
          <cell r="G84">
            <v>0.032326388888888884</v>
          </cell>
          <cell r="H84">
            <v>0.024652777777777777</v>
          </cell>
          <cell r="I84">
            <v>0.007673611111111107</v>
          </cell>
          <cell r="J84">
            <v>7</v>
          </cell>
        </row>
        <row r="85">
          <cell r="C85" t="str">
            <v>ПНТЗ</v>
          </cell>
          <cell r="D85" t="str">
            <v>1983</v>
          </cell>
          <cell r="E85">
            <v>33</v>
          </cell>
          <cell r="F85" t="str">
            <v>79</v>
          </cell>
          <cell r="G85">
            <v>0.03513888888888889</v>
          </cell>
          <cell r="H85">
            <v>0.0274305555555555</v>
          </cell>
          <cell r="I85">
            <v>0.007708333333333393</v>
          </cell>
          <cell r="J85">
            <v>8</v>
          </cell>
        </row>
        <row r="86">
          <cell r="C86" t="str">
            <v>Обком связи</v>
          </cell>
          <cell r="D86" t="str">
            <v>1973</v>
          </cell>
          <cell r="E86">
            <v>43</v>
          </cell>
          <cell r="F86" t="str">
            <v>74</v>
          </cell>
          <cell r="G86">
            <v>0.03344907407407407</v>
          </cell>
          <cell r="H86">
            <v>0.0256944444444444</v>
          </cell>
          <cell r="I86">
            <v>0.007754629629629667</v>
          </cell>
          <cell r="J86">
            <v>9</v>
          </cell>
        </row>
        <row r="87">
          <cell r="C87" t="str">
            <v>МЗИК</v>
          </cell>
          <cell r="D87" t="str">
            <v>1982</v>
          </cell>
          <cell r="E87">
            <v>34</v>
          </cell>
          <cell r="F87" t="str">
            <v>84</v>
          </cell>
          <cell r="G87">
            <v>0.03783564814814815</v>
          </cell>
          <cell r="H87">
            <v>0.0291666666666666</v>
          </cell>
          <cell r="I87">
            <v>0.008668981481481552</v>
          </cell>
          <cell r="J87">
            <v>10</v>
          </cell>
        </row>
        <row r="88">
          <cell r="C88" t="str">
            <v>Свердловэнерго</v>
          </cell>
          <cell r="D88">
            <v>1980</v>
          </cell>
          <cell r="E88">
            <v>36</v>
          </cell>
          <cell r="F88" t="str">
            <v>81</v>
          </cell>
          <cell r="G88">
            <v>0.03681712962962963</v>
          </cell>
          <cell r="H88">
            <v>0.028125</v>
          </cell>
          <cell r="I88">
            <v>0.00869212962962963</v>
          </cell>
          <cell r="J88">
            <v>11</v>
          </cell>
        </row>
        <row r="89">
          <cell r="C89" t="str">
            <v>Свердловэнерго</v>
          </cell>
          <cell r="D89">
            <v>1958</v>
          </cell>
          <cell r="E89">
            <v>58</v>
          </cell>
          <cell r="F89" t="str">
            <v>85</v>
          </cell>
          <cell r="G89">
            <v>0.038796296296296294</v>
          </cell>
          <cell r="H89">
            <v>0.0295138888888889</v>
          </cell>
          <cell r="I89">
            <v>0.009282407407407395</v>
          </cell>
          <cell r="J89">
            <v>12</v>
          </cell>
        </row>
        <row r="90">
          <cell r="C90" t="str">
            <v>Облкоммунэнерго</v>
          </cell>
          <cell r="D90" t="str">
            <v>1980</v>
          </cell>
          <cell r="E90">
            <v>36</v>
          </cell>
          <cell r="F90" t="str">
            <v>86</v>
          </cell>
          <cell r="G90">
            <v>0.039143518518518515</v>
          </cell>
          <cell r="H90">
            <v>0.0298611111111111</v>
          </cell>
          <cell r="I90">
            <v>0.009282407407407416</v>
          </cell>
          <cell r="J90" t="str">
            <v>Л</v>
          </cell>
        </row>
        <row r="91">
          <cell r="C91" t="str">
            <v>Водоканал</v>
          </cell>
          <cell r="D91">
            <v>1960</v>
          </cell>
          <cell r="E91">
            <v>56</v>
          </cell>
          <cell r="F91" t="str">
            <v>75</v>
          </cell>
          <cell r="G91">
            <v>0.03729166666666667</v>
          </cell>
          <cell r="H91">
            <v>0.0260416666666667</v>
          </cell>
          <cell r="I91">
            <v>0.011249999999999968</v>
          </cell>
          <cell r="J91">
            <v>13</v>
          </cell>
        </row>
        <row r="92">
          <cell r="C92" t="str">
            <v>СвердНИИХиммаш</v>
          </cell>
          <cell r="D92">
            <v>1975</v>
          </cell>
          <cell r="E92">
            <v>41</v>
          </cell>
          <cell r="F92" t="str">
            <v>87</v>
          </cell>
          <cell r="G92">
            <v>0.04186342592592593</v>
          </cell>
          <cell r="H92">
            <v>0.0302083333333333</v>
          </cell>
          <cell r="I92">
            <v>0.01165509259259263</v>
          </cell>
          <cell r="J92">
            <v>14</v>
          </cell>
        </row>
        <row r="93">
          <cell r="C93" t="str">
            <v>Свердловэнерго-л</v>
          </cell>
          <cell r="D93">
            <v>1984</v>
          </cell>
          <cell r="E93">
            <v>32</v>
          </cell>
          <cell r="F93" t="str">
            <v>67</v>
          </cell>
          <cell r="G93">
            <v>0.03697916666666667</v>
          </cell>
          <cell r="H93">
            <v>0.0232638888888888</v>
          </cell>
          <cell r="I93">
            <v>0.013715277777777868</v>
          </cell>
          <cell r="J93" t="str">
            <v>Л</v>
          </cell>
        </row>
        <row r="94">
          <cell r="C94" t="str">
            <v>Энергосбыт+</v>
          </cell>
          <cell r="D94" t="str">
            <v>1981</v>
          </cell>
          <cell r="E94">
            <v>35</v>
          </cell>
          <cell r="F94" t="str">
            <v>78</v>
          </cell>
          <cell r="G94">
            <v>0.048136574074074075</v>
          </cell>
          <cell r="H94">
            <v>0.0270833333333333</v>
          </cell>
          <cell r="I94">
            <v>0.021053240740740775</v>
          </cell>
          <cell r="J94">
            <v>15</v>
          </cell>
        </row>
        <row r="95">
          <cell r="C95" t="str">
            <v>Водоканал</v>
          </cell>
          <cell r="D95">
            <v>1976</v>
          </cell>
          <cell r="E95">
            <v>40</v>
          </cell>
          <cell r="F95" t="str">
            <v>76</v>
          </cell>
          <cell r="H95">
            <v>0.0263888888888889</v>
          </cell>
          <cell r="I95" t="str">
            <v>сошел</v>
          </cell>
          <cell r="J95" t="str">
            <v>б/м</v>
          </cell>
        </row>
        <row r="97">
          <cell r="C97" t="str">
            <v>СТЗ</v>
          </cell>
          <cell r="D97" t="str">
            <v>1974</v>
          </cell>
          <cell r="E97">
            <v>42</v>
          </cell>
          <cell r="F97" t="str">
            <v>88</v>
          </cell>
          <cell r="G97">
            <v>0.03741898148148148</v>
          </cell>
          <cell r="H97">
            <v>0.030555555555555555</v>
          </cell>
          <cell r="I97">
            <v>0.006863425925925922</v>
          </cell>
          <cell r="J97">
            <v>1</v>
          </cell>
        </row>
        <row r="98">
          <cell r="C98" t="str">
            <v>ВСМПО</v>
          </cell>
          <cell r="D98" t="str">
            <v>1967</v>
          </cell>
          <cell r="E98">
            <v>49</v>
          </cell>
          <cell r="F98" t="str">
            <v>91</v>
          </cell>
          <cell r="G98">
            <v>0.03903935185185185</v>
          </cell>
          <cell r="H98">
            <v>0.0315972222222222</v>
          </cell>
          <cell r="I98">
            <v>0.007442129629629653</v>
          </cell>
          <cell r="J98">
            <v>2</v>
          </cell>
        </row>
        <row r="99">
          <cell r="C99" t="str">
            <v>ПНТЗ</v>
          </cell>
          <cell r="D99" t="str">
            <v>1972</v>
          </cell>
          <cell r="E99">
            <v>44</v>
          </cell>
          <cell r="F99" t="str">
            <v>92</v>
          </cell>
          <cell r="G99">
            <v>0.03945601851851852</v>
          </cell>
          <cell r="H99">
            <v>0.0319444444444445</v>
          </cell>
          <cell r="I99">
            <v>0.007511574074074025</v>
          </cell>
          <cell r="J99">
            <v>3</v>
          </cell>
        </row>
        <row r="100">
          <cell r="C100" t="str">
            <v>СТЗ</v>
          </cell>
          <cell r="D100" t="str">
            <v>1962</v>
          </cell>
          <cell r="E100">
            <v>54</v>
          </cell>
          <cell r="F100" t="str">
            <v>89</v>
          </cell>
          <cell r="G100">
            <v>0.038425925925925926</v>
          </cell>
          <cell r="H100">
            <v>0.03090277777777778</v>
          </cell>
          <cell r="I100">
            <v>0.007523148148148147</v>
          </cell>
          <cell r="J100">
            <v>4</v>
          </cell>
        </row>
        <row r="101">
          <cell r="C101" t="str">
            <v>Ураласбест</v>
          </cell>
          <cell r="D101" t="str">
            <v>1968</v>
          </cell>
          <cell r="E101">
            <v>48</v>
          </cell>
          <cell r="F101" t="str">
            <v>90</v>
          </cell>
          <cell r="G101">
            <v>0.038877314814814816</v>
          </cell>
          <cell r="H101">
            <v>0.03125</v>
          </cell>
          <cell r="I101">
            <v>0.007627314814814816</v>
          </cell>
          <cell r="J101">
            <v>5</v>
          </cell>
        </row>
        <row r="102">
          <cell r="C102" t="str">
            <v>Обком связи</v>
          </cell>
          <cell r="D102" t="str">
            <v>1972</v>
          </cell>
          <cell r="E102">
            <v>44</v>
          </cell>
          <cell r="F102" t="str">
            <v>95</v>
          </cell>
          <cell r="G102">
            <v>0.04085648148148149</v>
          </cell>
          <cell r="H102">
            <v>0.0329861111111111</v>
          </cell>
          <cell r="I102">
            <v>0.007870370370370389</v>
          </cell>
          <cell r="J102">
            <v>6</v>
          </cell>
        </row>
        <row r="103">
          <cell r="C103" t="str">
            <v>Невьянск-госучр</v>
          </cell>
          <cell r="D103">
            <v>1967</v>
          </cell>
          <cell r="E103">
            <v>49</v>
          </cell>
          <cell r="F103" t="str">
            <v>97</v>
          </cell>
          <cell r="G103">
            <v>0.0415625</v>
          </cell>
          <cell r="H103">
            <v>0.0336805555555556</v>
          </cell>
          <cell r="I103">
            <v>0.0078819444444444</v>
          </cell>
          <cell r="J103">
            <v>7</v>
          </cell>
        </row>
        <row r="104">
          <cell r="C104" t="str">
            <v>ПНТЗ</v>
          </cell>
          <cell r="D104" t="str">
            <v>1961</v>
          </cell>
          <cell r="E104">
            <v>55</v>
          </cell>
          <cell r="F104" t="str">
            <v>99</v>
          </cell>
          <cell r="G104">
            <v>0.04234953703703703</v>
          </cell>
          <cell r="H104">
            <v>0.034375</v>
          </cell>
          <cell r="I104">
            <v>0.00797453703703703</v>
          </cell>
          <cell r="J104">
            <v>8</v>
          </cell>
        </row>
        <row r="105">
          <cell r="C105" t="str">
            <v>МЗИК</v>
          </cell>
          <cell r="D105" t="str">
            <v>1973</v>
          </cell>
          <cell r="E105">
            <v>43</v>
          </cell>
          <cell r="F105" t="str">
            <v>94</v>
          </cell>
          <cell r="G105">
            <v>0.040636574074074075</v>
          </cell>
          <cell r="H105">
            <v>0.0326388888888889</v>
          </cell>
          <cell r="I105">
            <v>0.007997685185185177</v>
          </cell>
          <cell r="J105">
            <v>9</v>
          </cell>
        </row>
        <row r="106">
          <cell r="C106" t="str">
            <v>Свердловэнерго</v>
          </cell>
          <cell r="D106">
            <v>1967</v>
          </cell>
          <cell r="E106">
            <v>49</v>
          </cell>
          <cell r="F106" t="str">
            <v>96</v>
          </cell>
          <cell r="G106">
            <v>0.041666666666666664</v>
          </cell>
          <cell r="H106">
            <v>0.0333333333333334</v>
          </cell>
          <cell r="I106">
            <v>0.008333333333333262</v>
          </cell>
          <cell r="J106">
            <v>10</v>
          </cell>
        </row>
        <row r="107">
          <cell r="C107" t="str">
            <v>СинТЗ</v>
          </cell>
          <cell r="D107" t="str">
            <v>1968</v>
          </cell>
          <cell r="E107">
            <v>48</v>
          </cell>
          <cell r="F107" t="str">
            <v>93</v>
          </cell>
          <cell r="G107">
            <v>0.040844907407407406</v>
          </cell>
          <cell r="H107">
            <v>0.0322916666666667</v>
          </cell>
          <cell r="I107">
            <v>0.008553240740740709</v>
          </cell>
          <cell r="J107">
            <v>11</v>
          </cell>
        </row>
        <row r="108">
          <cell r="C108" t="str">
            <v>СвердНИИХиммаш</v>
          </cell>
          <cell r="D108">
            <v>1967</v>
          </cell>
          <cell r="E108">
            <v>49</v>
          </cell>
          <cell r="F108" t="str">
            <v>102</v>
          </cell>
          <cell r="G108">
            <v>0.04539351851851852</v>
          </cell>
          <cell r="H108">
            <v>0.0354166666666667</v>
          </cell>
          <cell r="I108">
            <v>0.00997685185185182</v>
          </cell>
          <cell r="J108">
            <v>12</v>
          </cell>
        </row>
        <row r="109">
          <cell r="C109" t="str">
            <v>Энергосбыт+</v>
          </cell>
          <cell r="D109" t="str">
            <v>1965</v>
          </cell>
          <cell r="E109">
            <v>51</v>
          </cell>
          <cell r="F109" t="str">
            <v>100</v>
          </cell>
          <cell r="G109">
            <v>0.04702546296296297</v>
          </cell>
          <cell r="H109">
            <v>0.0347222222222222</v>
          </cell>
          <cell r="I109">
            <v>0.012303240740740767</v>
          </cell>
          <cell r="J109">
            <v>13</v>
          </cell>
        </row>
        <row r="110">
          <cell r="C110" t="str">
            <v>Водоканал</v>
          </cell>
          <cell r="D110" t="str">
            <v>1963</v>
          </cell>
          <cell r="E110">
            <v>53</v>
          </cell>
          <cell r="F110" t="str">
            <v>98</v>
          </cell>
          <cell r="G110">
            <v>0.048032407407407406</v>
          </cell>
          <cell r="H110">
            <v>0.0340277777777778</v>
          </cell>
          <cell r="I110">
            <v>0.014004629629629603</v>
          </cell>
          <cell r="J110">
            <v>14</v>
          </cell>
        </row>
        <row r="111">
          <cell r="C111" t="str">
            <v>Водоканал</v>
          </cell>
          <cell r="D111" t="str">
            <v>1955</v>
          </cell>
          <cell r="E111">
            <v>61</v>
          </cell>
          <cell r="F111" t="str">
            <v>101</v>
          </cell>
          <cell r="H111">
            <v>0.0350694444444445</v>
          </cell>
          <cell r="I111" t="str">
            <v>сошел</v>
          </cell>
          <cell r="J111" t="str">
            <v>б/м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00"/>
  </sheetPr>
  <dimension ref="A1:AA4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22" width="5.00390625" style="24" customWidth="1"/>
    <col min="23" max="23" width="7.125" style="24" customWidth="1"/>
    <col min="24" max="24" width="7.375" style="24" customWidth="1"/>
  </cols>
  <sheetData>
    <row r="1" ht="15.75">
      <c r="K1" s="25" t="s">
        <v>40</v>
      </c>
    </row>
    <row r="2" ht="15.75">
      <c r="K2" s="25" t="s">
        <v>230</v>
      </c>
    </row>
    <row r="3" ht="15.75">
      <c r="K3" s="28" t="s">
        <v>66</v>
      </c>
    </row>
    <row r="4" ht="12.75">
      <c r="X4" s="121" t="s">
        <v>1055</v>
      </c>
    </row>
    <row r="5" spans="1:24" ht="36.75" customHeight="1">
      <c r="A5" s="35" t="s">
        <v>41</v>
      </c>
      <c r="B5" s="79" t="s">
        <v>65</v>
      </c>
      <c r="C5" s="873" t="s">
        <v>0</v>
      </c>
      <c r="D5" s="874"/>
      <c r="E5" s="875" t="s">
        <v>1</v>
      </c>
      <c r="F5" s="874"/>
      <c r="G5" s="873" t="s">
        <v>785</v>
      </c>
      <c r="H5" s="874"/>
      <c r="I5" s="875" t="s">
        <v>8</v>
      </c>
      <c r="J5" s="875"/>
      <c r="K5" s="873" t="s">
        <v>9</v>
      </c>
      <c r="L5" s="874"/>
      <c r="M5" s="875" t="s">
        <v>10</v>
      </c>
      <c r="N5" s="875"/>
      <c r="O5" s="873" t="s">
        <v>11</v>
      </c>
      <c r="P5" s="874"/>
      <c r="Q5" s="875" t="s">
        <v>2</v>
      </c>
      <c r="R5" s="875"/>
      <c r="S5" s="873" t="s">
        <v>3</v>
      </c>
      <c r="T5" s="874"/>
      <c r="U5" s="875" t="s">
        <v>12</v>
      </c>
      <c r="V5" s="874"/>
      <c r="W5" s="870" t="s">
        <v>42</v>
      </c>
      <c r="X5" s="870"/>
    </row>
    <row r="6" spans="1:24" ht="15" customHeight="1">
      <c r="A6" s="80"/>
      <c r="B6" s="81" t="s">
        <v>15</v>
      </c>
      <c r="C6" s="876">
        <v>18.01</v>
      </c>
      <c r="D6" s="877"/>
      <c r="E6" s="876">
        <v>6.02</v>
      </c>
      <c r="F6" s="877"/>
      <c r="G6" s="876">
        <v>14.02</v>
      </c>
      <c r="H6" s="877"/>
      <c r="I6" s="871">
        <v>28.02</v>
      </c>
      <c r="J6" s="871"/>
      <c r="K6" s="878" t="s">
        <v>1054</v>
      </c>
      <c r="L6" s="879"/>
      <c r="M6" s="871">
        <v>19.03</v>
      </c>
      <c r="N6" s="871"/>
      <c r="O6" s="876">
        <v>26.03</v>
      </c>
      <c r="P6" s="877"/>
      <c r="Q6" s="871">
        <v>2.04</v>
      </c>
      <c r="R6" s="871"/>
      <c r="S6" s="876">
        <v>23.04</v>
      </c>
      <c r="T6" s="877"/>
      <c r="U6" s="871">
        <v>14.05</v>
      </c>
      <c r="V6" s="872"/>
      <c r="W6" s="32"/>
      <c r="X6" s="32"/>
    </row>
    <row r="7" spans="1:25" ht="34.5" customHeight="1">
      <c r="A7" s="36"/>
      <c r="B7" s="82" t="s">
        <v>136</v>
      </c>
      <c r="C7" s="254" t="s">
        <v>43</v>
      </c>
      <c r="D7" s="95" t="s">
        <v>44</v>
      </c>
      <c r="E7" s="254" t="s">
        <v>43</v>
      </c>
      <c r="F7" s="95" t="s">
        <v>44</v>
      </c>
      <c r="G7" s="254" t="s">
        <v>43</v>
      </c>
      <c r="H7" s="95" t="s">
        <v>45</v>
      </c>
      <c r="I7" s="254" t="s">
        <v>43</v>
      </c>
      <c r="J7" s="95" t="s">
        <v>44</v>
      </c>
      <c r="K7" s="254" t="s">
        <v>43</v>
      </c>
      <c r="L7" s="95" t="s">
        <v>46</v>
      </c>
      <c r="M7" s="254" t="s">
        <v>29</v>
      </c>
      <c r="N7" s="95" t="s">
        <v>45</v>
      </c>
      <c r="O7" s="254" t="s">
        <v>43</v>
      </c>
      <c r="P7" s="95" t="s">
        <v>44</v>
      </c>
      <c r="Q7" s="254" t="s">
        <v>43</v>
      </c>
      <c r="R7" s="95" t="s">
        <v>44</v>
      </c>
      <c r="S7" s="254" t="s">
        <v>43</v>
      </c>
      <c r="T7" s="95" t="s">
        <v>47</v>
      </c>
      <c r="U7" s="254" t="s">
        <v>43</v>
      </c>
      <c r="V7" s="95" t="s">
        <v>44</v>
      </c>
      <c r="W7" s="96" t="s">
        <v>48</v>
      </c>
      <c r="X7" s="255" t="s">
        <v>29</v>
      </c>
      <c r="Y7" s="26"/>
    </row>
    <row r="8" spans="1:25" ht="18" customHeight="1">
      <c r="A8" s="83">
        <v>1</v>
      </c>
      <c r="B8" s="186" t="s">
        <v>56</v>
      </c>
      <c r="C8" s="252">
        <v>2</v>
      </c>
      <c r="D8" s="706">
        <v>14</v>
      </c>
      <c r="E8" s="252" t="s">
        <v>611</v>
      </c>
      <c r="F8" s="706">
        <v>16</v>
      </c>
      <c r="G8" s="252">
        <v>1</v>
      </c>
      <c r="H8" s="706">
        <v>16</v>
      </c>
      <c r="I8" s="252">
        <v>1</v>
      </c>
      <c r="J8" s="706">
        <v>16</v>
      </c>
      <c r="K8" s="252">
        <v>1</v>
      </c>
      <c r="L8" s="706">
        <v>16</v>
      </c>
      <c r="M8" s="253"/>
      <c r="N8" s="706"/>
      <c r="O8" s="253"/>
      <c r="P8" s="706"/>
      <c r="Q8" s="253"/>
      <c r="R8" s="706"/>
      <c r="S8" s="253"/>
      <c r="T8" s="706"/>
      <c r="U8" s="253"/>
      <c r="V8" s="706"/>
      <c r="W8" s="86">
        <f aca="true" t="shared" si="0" ref="W8:W23">SUM(V8,T8,R8,P8,N8,L8,J8,F8,H8,D8)</f>
        <v>78</v>
      </c>
      <c r="X8" s="115">
        <v>1</v>
      </c>
      <c r="Y8" s="27"/>
    </row>
    <row r="9" spans="1:24" ht="18" customHeight="1">
      <c r="A9" s="83">
        <v>2</v>
      </c>
      <c r="B9" s="186" t="s">
        <v>366</v>
      </c>
      <c r="C9" s="252">
        <v>1</v>
      </c>
      <c r="D9" s="706">
        <v>16</v>
      </c>
      <c r="E9" s="253">
        <v>5</v>
      </c>
      <c r="F9" s="706">
        <v>9</v>
      </c>
      <c r="G9" s="253">
        <v>8</v>
      </c>
      <c r="H9" s="706">
        <v>6</v>
      </c>
      <c r="I9" s="252">
        <v>2</v>
      </c>
      <c r="J9" s="706">
        <v>14</v>
      </c>
      <c r="K9" s="252">
        <v>2</v>
      </c>
      <c r="L9" s="706">
        <v>14</v>
      </c>
      <c r="M9" s="253"/>
      <c r="N9" s="706"/>
      <c r="O9" s="253"/>
      <c r="P9" s="706"/>
      <c r="Q9" s="253"/>
      <c r="R9" s="706"/>
      <c r="S9" s="253"/>
      <c r="T9" s="706"/>
      <c r="U9" s="253"/>
      <c r="V9" s="706"/>
      <c r="W9" s="86">
        <f t="shared" si="0"/>
        <v>59</v>
      </c>
      <c r="X9" s="115">
        <v>2</v>
      </c>
    </row>
    <row r="10" spans="1:24" ht="18" customHeight="1">
      <c r="A10" s="83">
        <v>4</v>
      </c>
      <c r="B10" s="186" t="s">
        <v>49</v>
      </c>
      <c r="C10" s="253">
        <v>4</v>
      </c>
      <c r="D10" s="706">
        <v>10</v>
      </c>
      <c r="E10" s="253" t="s">
        <v>613</v>
      </c>
      <c r="F10" s="706">
        <v>10</v>
      </c>
      <c r="G10" s="253">
        <v>4</v>
      </c>
      <c r="H10" s="706">
        <v>10</v>
      </c>
      <c r="I10" s="252">
        <v>3</v>
      </c>
      <c r="J10" s="706">
        <v>12</v>
      </c>
      <c r="K10" s="252">
        <v>3</v>
      </c>
      <c r="L10" s="706">
        <v>12</v>
      </c>
      <c r="M10" s="253"/>
      <c r="N10" s="706"/>
      <c r="O10" s="253"/>
      <c r="P10" s="706"/>
      <c r="Q10" s="253"/>
      <c r="R10" s="706"/>
      <c r="S10" s="253"/>
      <c r="T10" s="706"/>
      <c r="U10" s="253"/>
      <c r="V10" s="706"/>
      <c r="W10" s="86">
        <f t="shared" si="0"/>
        <v>54</v>
      </c>
      <c r="X10" s="115">
        <v>3</v>
      </c>
    </row>
    <row r="11" spans="1:24" ht="18" customHeight="1">
      <c r="A11" s="83">
        <v>3</v>
      </c>
      <c r="B11" s="186" t="s">
        <v>67</v>
      </c>
      <c r="C11" s="252">
        <v>3</v>
      </c>
      <c r="D11" s="706">
        <v>12</v>
      </c>
      <c r="E11" s="253" t="s">
        <v>614</v>
      </c>
      <c r="F11" s="706">
        <v>9</v>
      </c>
      <c r="G11" s="252">
        <v>2</v>
      </c>
      <c r="H11" s="706">
        <v>14</v>
      </c>
      <c r="I11" s="253">
        <v>7</v>
      </c>
      <c r="J11" s="706">
        <v>7</v>
      </c>
      <c r="K11" s="253">
        <v>5</v>
      </c>
      <c r="L11" s="706">
        <v>9</v>
      </c>
      <c r="M11" s="253"/>
      <c r="N11" s="706"/>
      <c r="O11" s="253"/>
      <c r="P11" s="706"/>
      <c r="Q11" s="253"/>
      <c r="R11" s="706"/>
      <c r="S11" s="253"/>
      <c r="T11" s="706"/>
      <c r="U11" s="253"/>
      <c r="V11" s="706"/>
      <c r="W11" s="86">
        <f t="shared" si="0"/>
        <v>51</v>
      </c>
      <c r="X11" s="29">
        <v>4</v>
      </c>
    </row>
    <row r="12" spans="1:25" ht="18" customHeight="1">
      <c r="A12" s="83">
        <v>5</v>
      </c>
      <c r="B12" s="186" t="s">
        <v>68</v>
      </c>
      <c r="C12" s="253">
        <v>5</v>
      </c>
      <c r="D12" s="706">
        <v>9</v>
      </c>
      <c r="E12" s="252" t="s">
        <v>612</v>
      </c>
      <c r="F12" s="706">
        <v>12</v>
      </c>
      <c r="G12" s="253">
        <v>6</v>
      </c>
      <c r="H12" s="706">
        <v>8</v>
      </c>
      <c r="I12" s="253">
        <v>6</v>
      </c>
      <c r="J12" s="706">
        <v>8</v>
      </c>
      <c r="K12" s="253">
        <v>4</v>
      </c>
      <c r="L12" s="706">
        <v>10</v>
      </c>
      <c r="M12" s="253"/>
      <c r="N12" s="706"/>
      <c r="O12" s="253"/>
      <c r="P12" s="706"/>
      <c r="Q12" s="253"/>
      <c r="R12" s="706"/>
      <c r="S12" s="253"/>
      <c r="T12" s="706"/>
      <c r="U12" s="253"/>
      <c r="V12" s="706"/>
      <c r="W12" s="86">
        <f t="shared" si="0"/>
        <v>47</v>
      </c>
      <c r="X12" s="29">
        <v>5</v>
      </c>
      <c r="Y12" s="27"/>
    </row>
    <row r="13" spans="1:25" ht="18" customHeight="1">
      <c r="A13" s="83">
        <v>6</v>
      </c>
      <c r="B13" s="186" t="s">
        <v>239</v>
      </c>
      <c r="C13" s="253">
        <v>12</v>
      </c>
      <c r="D13" s="706">
        <v>2</v>
      </c>
      <c r="E13" s="252">
        <v>1</v>
      </c>
      <c r="F13" s="706">
        <v>16</v>
      </c>
      <c r="G13" s="253">
        <v>9</v>
      </c>
      <c r="H13" s="706">
        <v>5</v>
      </c>
      <c r="I13" s="253">
        <v>4</v>
      </c>
      <c r="J13" s="706">
        <v>10</v>
      </c>
      <c r="K13" s="280"/>
      <c r="L13" s="707"/>
      <c r="M13" s="253"/>
      <c r="N13" s="706"/>
      <c r="O13" s="253"/>
      <c r="P13" s="706"/>
      <c r="Q13" s="253"/>
      <c r="R13" s="706"/>
      <c r="S13" s="253"/>
      <c r="T13" s="706"/>
      <c r="U13" s="253"/>
      <c r="V13" s="706"/>
      <c r="W13" s="86">
        <f t="shared" si="0"/>
        <v>33</v>
      </c>
      <c r="X13" s="29">
        <v>6</v>
      </c>
      <c r="Y13" s="27"/>
    </row>
    <row r="14" spans="1:25" ht="18" customHeight="1">
      <c r="A14" s="83">
        <v>7</v>
      </c>
      <c r="B14" s="186" t="s">
        <v>50</v>
      </c>
      <c r="C14" s="253">
        <v>7</v>
      </c>
      <c r="D14" s="706">
        <v>7</v>
      </c>
      <c r="E14" s="252">
        <v>2</v>
      </c>
      <c r="F14" s="706">
        <v>14</v>
      </c>
      <c r="G14" s="252">
        <v>3</v>
      </c>
      <c r="H14" s="706">
        <v>12</v>
      </c>
      <c r="I14" s="280"/>
      <c r="J14" s="707"/>
      <c r="K14" s="280"/>
      <c r="L14" s="707"/>
      <c r="M14" s="253"/>
      <c r="N14" s="706"/>
      <c r="O14" s="253"/>
      <c r="P14" s="706"/>
      <c r="Q14" s="253"/>
      <c r="R14" s="706"/>
      <c r="S14" s="253"/>
      <c r="T14" s="706"/>
      <c r="U14" s="253"/>
      <c r="V14" s="706"/>
      <c r="W14" s="86">
        <f t="shared" si="0"/>
        <v>33</v>
      </c>
      <c r="X14" s="29">
        <v>7</v>
      </c>
      <c r="Y14" s="27"/>
    </row>
    <row r="15" spans="1:25" ht="18" customHeight="1">
      <c r="A15" s="83">
        <v>10</v>
      </c>
      <c r="B15" s="186" t="s">
        <v>365</v>
      </c>
      <c r="C15" s="253">
        <v>10</v>
      </c>
      <c r="D15" s="706">
        <v>4</v>
      </c>
      <c r="E15" s="253">
        <v>9</v>
      </c>
      <c r="F15" s="706">
        <v>5</v>
      </c>
      <c r="G15" s="253">
        <v>7</v>
      </c>
      <c r="H15" s="706">
        <v>7</v>
      </c>
      <c r="I15" s="253">
        <v>8</v>
      </c>
      <c r="J15" s="706">
        <v>6</v>
      </c>
      <c r="K15" s="253">
        <v>6</v>
      </c>
      <c r="L15" s="706">
        <v>8</v>
      </c>
      <c r="M15" s="253"/>
      <c r="N15" s="706"/>
      <c r="O15" s="253"/>
      <c r="P15" s="706"/>
      <c r="Q15" s="253"/>
      <c r="R15" s="706"/>
      <c r="S15" s="253"/>
      <c r="T15" s="706"/>
      <c r="U15" s="253"/>
      <c r="V15" s="706"/>
      <c r="W15" s="86">
        <f t="shared" si="0"/>
        <v>30</v>
      </c>
      <c r="X15" s="29">
        <v>8</v>
      </c>
      <c r="Y15" s="27"/>
    </row>
    <row r="16" spans="1:25" ht="18" customHeight="1">
      <c r="A16" s="83">
        <v>8</v>
      </c>
      <c r="B16" s="186" t="s">
        <v>51</v>
      </c>
      <c r="C16" s="253">
        <v>8</v>
      </c>
      <c r="D16" s="706">
        <v>6</v>
      </c>
      <c r="E16" s="252">
        <v>3</v>
      </c>
      <c r="F16" s="706">
        <v>12</v>
      </c>
      <c r="G16" s="253">
        <v>5</v>
      </c>
      <c r="H16" s="706">
        <v>9</v>
      </c>
      <c r="I16" s="280"/>
      <c r="J16" s="707"/>
      <c r="K16" s="280"/>
      <c r="L16" s="707"/>
      <c r="M16" s="253"/>
      <c r="N16" s="706"/>
      <c r="O16" s="253"/>
      <c r="P16" s="706"/>
      <c r="Q16" s="253"/>
      <c r="R16" s="706"/>
      <c r="S16" s="253"/>
      <c r="T16" s="706"/>
      <c r="U16" s="253"/>
      <c r="V16" s="706"/>
      <c r="W16" s="86">
        <f t="shared" si="0"/>
        <v>27</v>
      </c>
      <c r="X16" s="29">
        <v>9</v>
      </c>
      <c r="Y16" s="27"/>
    </row>
    <row r="17" spans="1:25" ht="18" customHeight="1">
      <c r="A17" s="83">
        <v>9</v>
      </c>
      <c r="B17" s="186" t="s">
        <v>54</v>
      </c>
      <c r="C17" s="253">
        <v>6</v>
      </c>
      <c r="D17" s="706">
        <v>8</v>
      </c>
      <c r="E17" s="253">
        <v>10</v>
      </c>
      <c r="F17" s="706">
        <v>4</v>
      </c>
      <c r="G17" s="253">
        <v>11</v>
      </c>
      <c r="H17" s="706">
        <v>3</v>
      </c>
      <c r="I17" s="253">
        <v>5</v>
      </c>
      <c r="J17" s="706">
        <v>9</v>
      </c>
      <c r="K17" s="280"/>
      <c r="L17" s="707"/>
      <c r="M17" s="253"/>
      <c r="N17" s="706"/>
      <c r="O17" s="253"/>
      <c r="P17" s="706"/>
      <c r="Q17" s="253"/>
      <c r="R17" s="706"/>
      <c r="S17" s="253"/>
      <c r="T17" s="706"/>
      <c r="U17" s="253"/>
      <c r="V17" s="706"/>
      <c r="W17" s="86">
        <f t="shared" si="0"/>
        <v>24</v>
      </c>
      <c r="X17" s="29">
        <v>10</v>
      </c>
      <c r="Y17" s="27"/>
    </row>
    <row r="18" spans="1:25" ht="18" customHeight="1">
      <c r="A18" s="83">
        <v>11</v>
      </c>
      <c r="B18" s="186" t="s">
        <v>238</v>
      </c>
      <c r="C18" s="253">
        <v>9</v>
      </c>
      <c r="D18" s="706">
        <v>5</v>
      </c>
      <c r="E18" s="253">
        <v>12</v>
      </c>
      <c r="F18" s="706">
        <v>2</v>
      </c>
      <c r="G18" s="253">
        <v>12</v>
      </c>
      <c r="H18" s="706">
        <v>2</v>
      </c>
      <c r="I18" s="280"/>
      <c r="J18" s="707"/>
      <c r="K18" s="280"/>
      <c r="L18" s="707"/>
      <c r="M18" s="253"/>
      <c r="N18" s="706"/>
      <c r="O18" s="253"/>
      <c r="P18" s="706"/>
      <c r="Q18" s="253"/>
      <c r="R18" s="706"/>
      <c r="S18" s="253"/>
      <c r="T18" s="706"/>
      <c r="U18" s="253"/>
      <c r="V18" s="706"/>
      <c r="W18" s="86">
        <f t="shared" si="0"/>
        <v>9</v>
      </c>
      <c r="X18" s="29">
        <v>11</v>
      </c>
      <c r="Y18" s="27"/>
    </row>
    <row r="19" spans="1:25" ht="18" customHeight="1">
      <c r="A19" s="83">
        <v>12</v>
      </c>
      <c r="B19" s="186" t="s">
        <v>368</v>
      </c>
      <c r="C19" s="253">
        <v>13</v>
      </c>
      <c r="D19" s="706">
        <v>1</v>
      </c>
      <c r="E19" s="280"/>
      <c r="F19" s="707"/>
      <c r="G19" s="253">
        <v>10</v>
      </c>
      <c r="H19" s="706">
        <v>4</v>
      </c>
      <c r="I19" s="280"/>
      <c r="J19" s="707"/>
      <c r="K19" s="280"/>
      <c r="L19" s="707"/>
      <c r="M19" s="253"/>
      <c r="N19" s="706"/>
      <c r="O19" s="253"/>
      <c r="P19" s="706"/>
      <c r="Q19" s="253"/>
      <c r="R19" s="706"/>
      <c r="S19" s="253"/>
      <c r="T19" s="706"/>
      <c r="U19" s="253"/>
      <c r="V19" s="706"/>
      <c r="W19" s="86">
        <f t="shared" si="0"/>
        <v>5</v>
      </c>
      <c r="X19" s="29">
        <v>12</v>
      </c>
      <c r="Y19" s="27"/>
    </row>
    <row r="20" spans="1:25" ht="18" customHeight="1">
      <c r="A20" s="83">
        <v>13</v>
      </c>
      <c r="B20" s="186" t="s">
        <v>53</v>
      </c>
      <c r="C20" s="253">
        <v>11</v>
      </c>
      <c r="D20" s="706">
        <v>3</v>
      </c>
      <c r="E20" s="280"/>
      <c r="F20" s="707"/>
      <c r="G20" s="280"/>
      <c r="H20" s="707"/>
      <c r="I20" s="280"/>
      <c r="J20" s="707"/>
      <c r="K20" s="280"/>
      <c r="L20" s="707"/>
      <c r="M20" s="253"/>
      <c r="N20" s="706"/>
      <c r="O20" s="253"/>
      <c r="P20" s="706"/>
      <c r="Q20" s="253"/>
      <c r="R20" s="706"/>
      <c r="S20" s="253"/>
      <c r="T20" s="706"/>
      <c r="U20" s="253"/>
      <c r="V20" s="706"/>
      <c r="W20" s="86">
        <f t="shared" si="0"/>
        <v>3</v>
      </c>
      <c r="X20" s="29">
        <v>13</v>
      </c>
      <c r="Y20" s="27"/>
    </row>
    <row r="21" spans="1:25" ht="18" customHeight="1">
      <c r="A21" s="83">
        <v>14</v>
      </c>
      <c r="B21" s="186" t="s">
        <v>55</v>
      </c>
      <c r="C21" s="33"/>
      <c r="D21" s="707"/>
      <c r="E21" s="253">
        <v>11</v>
      </c>
      <c r="F21" s="706">
        <v>3</v>
      </c>
      <c r="G21" s="280"/>
      <c r="H21" s="707"/>
      <c r="I21" s="280"/>
      <c r="J21" s="707"/>
      <c r="K21" s="280"/>
      <c r="L21" s="707"/>
      <c r="M21" s="253"/>
      <c r="N21" s="706"/>
      <c r="O21" s="253"/>
      <c r="P21" s="706"/>
      <c r="Q21" s="253"/>
      <c r="R21" s="706"/>
      <c r="S21" s="253"/>
      <c r="T21" s="706"/>
      <c r="U21" s="253"/>
      <c r="V21" s="706"/>
      <c r="W21" s="86">
        <f t="shared" si="0"/>
        <v>3</v>
      </c>
      <c r="X21" s="29">
        <v>13</v>
      </c>
      <c r="Y21" s="27"/>
    </row>
    <row r="22" spans="1:25" ht="18" customHeight="1" hidden="1">
      <c r="A22" s="83"/>
      <c r="B22" s="186" t="s">
        <v>367</v>
      </c>
      <c r="C22" s="33"/>
      <c r="D22" s="34"/>
      <c r="E22" s="33"/>
      <c r="F22" s="34"/>
      <c r="G22" s="33"/>
      <c r="H22" s="34"/>
      <c r="I22" s="253"/>
      <c r="J22" s="706"/>
      <c r="K22" s="253"/>
      <c r="L22" s="706"/>
      <c r="M22" s="253"/>
      <c r="N22" s="706"/>
      <c r="O22" s="253"/>
      <c r="P22" s="706"/>
      <c r="Q22" s="253"/>
      <c r="R22" s="706"/>
      <c r="S22" s="253"/>
      <c r="T22" s="706"/>
      <c r="U22" s="253"/>
      <c r="V22" s="706"/>
      <c r="W22" s="86">
        <f t="shared" si="0"/>
        <v>0</v>
      </c>
      <c r="X22" s="29"/>
      <c r="Y22" s="27"/>
    </row>
    <row r="23" spans="1:25" ht="18" customHeight="1" hidden="1">
      <c r="A23" s="83"/>
      <c r="B23" s="186" t="s">
        <v>52</v>
      </c>
      <c r="C23" s="33"/>
      <c r="D23" s="34"/>
      <c r="E23" s="280"/>
      <c r="F23" s="281"/>
      <c r="G23" s="280"/>
      <c r="H23" s="281"/>
      <c r="I23" s="253"/>
      <c r="J23" s="706"/>
      <c r="K23" s="253"/>
      <c r="L23" s="706"/>
      <c r="M23" s="253"/>
      <c r="N23" s="706"/>
      <c r="O23" s="253"/>
      <c r="P23" s="706"/>
      <c r="Q23" s="253"/>
      <c r="R23" s="706"/>
      <c r="S23" s="253"/>
      <c r="T23" s="706"/>
      <c r="U23" s="253"/>
      <c r="V23" s="706"/>
      <c r="W23" s="86">
        <f t="shared" si="0"/>
        <v>0</v>
      </c>
      <c r="X23" s="29"/>
      <c r="Y23" s="27"/>
    </row>
    <row r="24" spans="1:27" ht="18" customHeight="1">
      <c r="A24" s="92"/>
      <c r="B24" s="93" t="s">
        <v>140</v>
      </c>
      <c r="C24" s="183">
        <v>96</v>
      </c>
      <c r="D24" s="181" t="s">
        <v>364</v>
      </c>
      <c r="E24" s="183">
        <v>54</v>
      </c>
      <c r="F24" s="181" t="s">
        <v>615</v>
      </c>
      <c r="G24" s="183">
        <v>109</v>
      </c>
      <c r="H24" s="181" t="s">
        <v>617</v>
      </c>
      <c r="I24" s="183">
        <v>93</v>
      </c>
      <c r="J24" s="181" t="s">
        <v>786</v>
      </c>
      <c r="K24" s="183">
        <v>99</v>
      </c>
      <c r="L24" s="181" t="s">
        <v>1056</v>
      </c>
      <c r="M24" s="183"/>
      <c r="N24" s="181"/>
      <c r="O24" s="183"/>
      <c r="P24" s="181"/>
      <c r="Q24" s="183"/>
      <c r="R24" s="181"/>
      <c r="S24" s="183"/>
      <c r="T24" s="181"/>
      <c r="U24" s="183"/>
      <c r="V24" s="181"/>
      <c r="W24" s="182"/>
      <c r="X24" s="194">
        <f>SUM(U24,S24,Q24,O24,M24,K24,I24,G24,E24,C24)</f>
        <v>451</v>
      </c>
      <c r="Y24" s="27"/>
      <c r="AA24" s="87"/>
    </row>
    <row r="25" spans="2:25" ht="15.75">
      <c r="B25" s="22" t="s">
        <v>363</v>
      </c>
      <c r="Y25" s="27"/>
    </row>
    <row r="26" ht="12.75">
      <c r="B26" s="23"/>
    </row>
    <row r="28" spans="2:5" ht="12.75">
      <c r="B28" s="23"/>
      <c r="C28" s="23"/>
      <c r="D28" s="23"/>
      <c r="E28" s="23"/>
    </row>
    <row r="29" spans="1:22" s="37" customFormat="1" ht="15.75" customHeight="1">
      <c r="A29" s="195"/>
      <c r="B29" s="196" t="s">
        <v>102</v>
      </c>
      <c r="C29" s="197"/>
      <c r="V29" s="196" t="s">
        <v>103</v>
      </c>
    </row>
    <row r="30" spans="2:5" ht="12.75">
      <c r="B30" s="23"/>
      <c r="C30" s="23"/>
      <c r="D30" s="23"/>
      <c r="E30" s="23"/>
    </row>
    <row r="31" spans="2:5" ht="12.75">
      <c r="B31" s="23"/>
      <c r="C31" s="23"/>
      <c r="D31" s="23"/>
      <c r="E31" s="23"/>
    </row>
    <row r="32" spans="2:5" ht="12.75">
      <c r="B32" s="23"/>
      <c r="C32" s="23"/>
      <c r="D32" s="23"/>
      <c r="E32" s="23"/>
    </row>
    <row r="33" spans="2:5" ht="12.75">
      <c r="B33" s="23"/>
      <c r="C33" s="23"/>
      <c r="D33" s="23"/>
      <c r="E33" s="23"/>
    </row>
    <row r="34" spans="2:5" ht="12.75">
      <c r="B34" s="23"/>
      <c r="C34" s="23"/>
      <c r="D34" s="23"/>
      <c r="E34" s="23"/>
    </row>
    <row r="35" spans="2:5" ht="12.75">
      <c r="B35" s="23"/>
      <c r="C35" s="23"/>
      <c r="D35" s="23"/>
      <c r="E35" s="23"/>
    </row>
    <row r="36" ht="12.75">
      <c r="B36" s="23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</sheetData>
  <sheetProtection/>
  <mergeCells count="21">
    <mergeCell ref="M5:N5"/>
    <mergeCell ref="C5:D5"/>
    <mergeCell ref="K6:L6"/>
    <mergeCell ref="S5:T5"/>
    <mergeCell ref="I5:J5"/>
    <mergeCell ref="C6:D6"/>
    <mergeCell ref="G6:H6"/>
    <mergeCell ref="I6:J6"/>
    <mergeCell ref="M6:N6"/>
    <mergeCell ref="O6:P6"/>
    <mergeCell ref="E5:F5"/>
    <mergeCell ref="W5:X5"/>
    <mergeCell ref="Q6:R6"/>
    <mergeCell ref="U6:V6"/>
    <mergeCell ref="O5:P5"/>
    <mergeCell ref="Q5:R5"/>
    <mergeCell ref="E6:F6"/>
    <mergeCell ref="U5:V5"/>
    <mergeCell ref="G5:H5"/>
    <mergeCell ref="K5:L5"/>
    <mergeCell ref="S6:T6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4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3.875" style="188" customWidth="1"/>
    <col min="2" max="2" width="58.25390625" style="188" customWidth="1"/>
    <col min="3" max="3" width="8.25390625" style="188" customWidth="1"/>
    <col min="4" max="7" width="8.75390625" style="188" customWidth="1"/>
    <col min="8" max="8" width="10.25390625" style="188" customWidth="1"/>
    <col min="9" max="9" width="9.75390625" style="188" customWidth="1"/>
    <col min="10" max="10" width="8.375" style="188" customWidth="1"/>
    <col min="11" max="12" width="1.75390625" style="188" customWidth="1"/>
    <col min="13" max="16384" width="9.125" style="188" customWidth="1"/>
  </cols>
  <sheetData>
    <row r="1" spans="2:9" ht="15.75" customHeight="1">
      <c r="B1" s="224"/>
      <c r="C1" s="225" t="s">
        <v>192</v>
      </c>
      <c r="E1" s="224"/>
      <c r="F1" s="224"/>
      <c r="G1" s="224"/>
      <c r="H1" s="226"/>
      <c r="I1" s="227"/>
    </row>
    <row r="2" spans="2:9" ht="15.75" customHeight="1">
      <c r="B2" s="224"/>
      <c r="C2" s="225" t="s">
        <v>371</v>
      </c>
      <c r="E2" s="224"/>
      <c r="F2" s="224"/>
      <c r="G2" s="224"/>
      <c r="H2" s="226"/>
      <c r="I2" s="227"/>
    </row>
    <row r="3" spans="1:9" ht="15.75" customHeight="1">
      <c r="A3" s="228" t="s">
        <v>333</v>
      </c>
      <c r="C3" s="229"/>
      <c r="I3" s="230" t="s">
        <v>244</v>
      </c>
    </row>
    <row r="5" spans="1:10" s="187" customFormat="1" ht="15.75" customHeight="1">
      <c r="A5" s="262" t="s">
        <v>4</v>
      </c>
      <c r="B5" s="262" t="s">
        <v>370</v>
      </c>
      <c r="C5" s="263" t="s">
        <v>4</v>
      </c>
      <c r="D5" s="264"/>
      <c r="E5" s="265" t="s">
        <v>78</v>
      </c>
      <c r="F5" s="266"/>
      <c r="G5" s="267"/>
      <c r="H5" s="268" t="s">
        <v>79</v>
      </c>
      <c r="I5" s="269" t="s">
        <v>13</v>
      </c>
      <c r="J5" s="257" t="s">
        <v>13</v>
      </c>
    </row>
    <row r="6" spans="1:10" s="187" customFormat="1" ht="15.75" customHeight="1">
      <c r="A6" s="270" t="s">
        <v>5</v>
      </c>
      <c r="B6" s="270"/>
      <c r="C6" s="271" t="s">
        <v>80</v>
      </c>
      <c r="D6" s="272" t="s">
        <v>81</v>
      </c>
      <c r="E6" s="273" t="s">
        <v>81</v>
      </c>
      <c r="F6" s="274" t="s">
        <v>82</v>
      </c>
      <c r="G6" s="274" t="s">
        <v>82</v>
      </c>
      <c r="H6" s="275" t="s">
        <v>28</v>
      </c>
      <c r="I6" s="276" t="s">
        <v>369</v>
      </c>
      <c r="J6" s="258" t="s">
        <v>190</v>
      </c>
    </row>
    <row r="7" spans="1:10" ht="15.75" customHeight="1">
      <c r="A7" s="231" t="s">
        <v>83</v>
      </c>
      <c r="B7" s="232" t="s">
        <v>335</v>
      </c>
      <c r="C7" s="261" t="s">
        <v>336</v>
      </c>
      <c r="D7" s="233">
        <f>'[1]боулинг-ком-лич'!E8</f>
        <v>339</v>
      </c>
      <c r="E7" s="233">
        <f>'[1]боулинг-ком-лич'!E9</f>
        <v>336</v>
      </c>
      <c r="F7" s="234">
        <f>'[1]боулинг-ком-лич'!E10</f>
        <v>284</v>
      </c>
      <c r="G7" s="234">
        <f>'[1]боулинг-ком-лич'!E11</f>
        <v>257</v>
      </c>
      <c r="H7" s="235">
        <f aca="true" t="shared" si="0" ref="H7:H30">SUM(D7:E7,F7:G7)</f>
        <v>1216</v>
      </c>
      <c r="I7" s="236" t="s">
        <v>83</v>
      </c>
      <c r="J7" s="256" t="s">
        <v>83</v>
      </c>
    </row>
    <row r="8" spans="1:10" ht="15.75" customHeight="1">
      <c r="A8" s="231" t="s">
        <v>86</v>
      </c>
      <c r="B8" s="232" t="s">
        <v>337</v>
      </c>
      <c r="C8" s="261" t="s">
        <v>97</v>
      </c>
      <c r="D8" s="233">
        <f>'[1]боулинг-ком-лич'!E64</f>
        <v>308</v>
      </c>
      <c r="E8" s="233">
        <f>'[1]боулинг-ком-лич'!E65</f>
        <v>279</v>
      </c>
      <c r="F8" s="234">
        <f>'[1]боулинг-ком-лич'!E66</f>
        <v>273</v>
      </c>
      <c r="G8" s="234">
        <f>'[1]боулинг-ком-лич'!E67</f>
        <v>270</v>
      </c>
      <c r="H8" s="235">
        <f t="shared" si="0"/>
        <v>1130</v>
      </c>
      <c r="I8" s="236" t="s">
        <v>86</v>
      </c>
      <c r="J8" s="259"/>
    </row>
    <row r="9" spans="1:10" ht="15.75" customHeight="1">
      <c r="A9" s="231" t="s">
        <v>87</v>
      </c>
      <c r="B9" s="237" t="s">
        <v>338</v>
      </c>
      <c r="C9" s="261" t="s">
        <v>86</v>
      </c>
      <c r="D9" s="233">
        <f>'[1]боулинг-ком-лич'!E15</f>
        <v>338</v>
      </c>
      <c r="E9" s="233">
        <f>'[1]боулинг-ком-лич'!E16</f>
        <v>343</v>
      </c>
      <c r="F9" s="234">
        <f>'[1]боулинг-ком-лич'!E17</f>
        <v>246</v>
      </c>
      <c r="G9" s="234">
        <f>'[1]боулинг-ком-лич'!E18</f>
        <v>189</v>
      </c>
      <c r="H9" s="235">
        <f t="shared" si="0"/>
        <v>1116</v>
      </c>
      <c r="I9" s="236" t="s">
        <v>87</v>
      </c>
      <c r="J9" s="256" t="s">
        <v>86</v>
      </c>
    </row>
    <row r="10" spans="1:10" ht="15.75" customHeight="1">
      <c r="A10" s="231" t="s">
        <v>89</v>
      </c>
      <c r="B10" s="237" t="s">
        <v>339</v>
      </c>
      <c r="C10" s="261" t="s">
        <v>340</v>
      </c>
      <c r="D10" s="233">
        <f>'[1]боулинг-ком-лич'!E121</f>
        <v>293</v>
      </c>
      <c r="E10" s="233">
        <f>'[1]боулинг-ком-лич'!E122</f>
        <v>250</v>
      </c>
      <c r="F10" s="234">
        <f>'[1]боулинг-ком-лич'!E123</f>
        <v>269</v>
      </c>
      <c r="G10" s="234">
        <f>'[1]боулинг-ком-лич'!E124</f>
        <v>236</v>
      </c>
      <c r="H10" s="235">
        <f t="shared" si="0"/>
        <v>1048</v>
      </c>
      <c r="I10" s="238" t="s">
        <v>89</v>
      </c>
      <c r="J10" s="259" t="s">
        <v>92</v>
      </c>
    </row>
    <row r="11" spans="1:10" ht="15.75" customHeight="1">
      <c r="A11" s="231" t="s">
        <v>90</v>
      </c>
      <c r="B11" s="239" t="s">
        <v>341</v>
      </c>
      <c r="C11" s="261" t="s">
        <v>87</v>
      </c>
      <c r="D11" s="233">
        <f>'[1]боулинг-ком-лич'!E22</f>
        <v>261</v>
      </c>
      <c r="E11" s="233">
        <f>'[1]боулинг-ком-лич'!E23</f>
        <v>357</v>
      </c>
      <c r="F11" s="234">
        <f>'[1]боулинг-ком-лич'!E24</f>
        <v>163</v>
      </c>
      <c r="G11" s="234">
        <f>'[1]боулинг-ком-лич'!E25</f>
        <v>252</v>
      </c>
      <c r="H11" s="235">
        <f t="shared" si="0"/>
        <v>1033</v>
      </c>
      <c r="I11" s="238" t="s">
        <v>90</v>
      </c>
      <c r="J11" s="256" t="s">
        <v>87</v>
      </c>
    </row>
    <row r="12" spans="1:10" ht="15.75" customHeight="1">
      <c r="A12" s="231" t="s">
        <v>92</v>
      </c>
      <c r="B12" s="237" t="s">
        <v>342</v>
      </c>
      <c r="C12" s="261" t="s">
        <v>95</v>
      </c>
      <c r="D12" s="233">
        <f>'[1]боулинг-ком-лич'!E50</f>
        <v>261</v>
      </c>
      <c r="E12" s="233">
        <f>'[1]боулинг-ком-лич'!E51</f>
        <v>333</v>
      </c>
      <c r="F12" s="234">
        <f>'[1]боулинг-ком-лич'!E52</f>
        <v>227</v>
      </c>
      <c r="G12" s="234">
        <f>'[1]боулинг-ком-лич'!E53</f>
        <v>187</v>
      </c>
      <c r="H12" s="235">
        <f t="shared" si="0"/>
        <v>1008</v>
      </c>
      <c r="I12" s="238" t="s">
        <v>92</v>
      </c>
      <c r="J12" s="259" t="s">
        <v>97</v>
      </c>
    </row>
    <row r="13" spans="1:10" ht="15.75" customHeight="1">
      <c r="A13" s="231" t="s">
        <v>95</v>
      </c>
      <c r="B13" s="239" t="s">
        <v>343</v>
      </c>
      <c r="C13" s="261" t="s">
        <v>90</v>
      </c>
      <c r="D13" s="233">
        <f>'[1]боулинг-ком-лич'!E36</f>
        <v>279</v>
      </c>
      <c r="E13" s="233">
        <f>'[1]боулинг-ком-лич'!E37</f>
        <v>320</v>
      </c>
      <c r="F13" s="234">
        <f>'[1]боулинг-ком-лич'!E38</f>
        <v>189</v>
      </c>
      <c r="G13" s="234">
        <f>'[1]боулинг-ком-лич'!E39</f>
        <v>210</v>
      </c>
      <c r="H13" s="235">
        <f t="shared" si="0"/>
        <v>998</v>
      </c>
      <c r="I13" s="238" t="s">
        <v>95</v>
      </c>
      <c r="J13" s="259" t="s">
        <v>90</v>
      </c>
    </row>
    <row r="14" spans="1:10" ht="15.75" customHeight="1">
      <c r="A14" s="231" t="s">
        <v>96</v>
      </c>
      <c r="B14" s="237" t="s">
        <v>344</v>
      </c>
      <c r="C14" s="261" t="s">
        <v>99</v>
      </c>
      <c r="D14" s="233">
        <f>'[1]боулинг-ком-лич'!E71</f>
        <v>327</v>
      </c>
      <c r="E14" s="233">
        <f>'[1]боулинг-ком-лич'!E72</f>
        <v>260</v>
      </c>
      <c r="F14" s="234">
        <f>'[1]боулинг-ком-лич'!E73</f>
        <v>224</v>
      </c>
      <c r="G14" s="234">
        <f>'[1]боулинг-ком-лич'!E74</f>
        <v>166</v>
      </c>
      <c r="H14" s="235">
        <f t="shared" si="0"/>
        <v>977</v>
      </c>
      <c r="I14" s="238" t="s">
        <v>96</v>
      </c>
      <c r="J14" s="259" t="s">
        <v>96</v>
      </c>
    </row>
    <row r="15" spans="1:10" ht="15.75" customHeight="1">
      <c r="A15" s="231" t="s">
        <v>97</v>
      </c>
      <c r="B15" s="239" t="s">
        <v>345</v>
      </c>
      <c r="C15" s="261" t="s">
        <v>306</v>
      </c>
      <c r="D15" s="233">
        <f>'[1]боулинг-ком-лич'!E135</f>
        <v>325</v>
      </c>
      <c r="E15" s="233">
        <f>'[1]боулинг-ком-лич'!E136</f>
        <v>315</v>
      </c>
      <c r="F15" s="234">
        <f>'[1]боулинг-ком-лич'!E137</f>
        <v>157</v>
      </c>
      <c r="G15" s="234">
        <f>'[1]боулинг-ком-лич'!E138</f>
        <v>179</v>
      </c>
      <c r="H15" s="235">
        <f t="shared" si="0"/>
        <v>976</v>
      </c>
      <c r="I15" s="238" t="s">
        <v>97</v>
      </c>
      <c r="J15" s="259"/>
    </row>
    <row r="16" spans="1:10" ht="15.75" customHeight="1">
      <c r="A16" s="231" t="s">
        <v>99</v>
      </c>
      <c r="B16" s="237" t="s">
        <v>346</v>
      </c>
      <c r="C16" s="261" t="s">
        <v>96</v>
      </c>
      <c r="D16" s="233">
        <f>'[1]боулинг-ком-лич'!E57</f>
        <v>271</v>
      </c>
      <c r="E16" s="233">
        <f>'[1]боулинг-ком-лич'!E58</f>
        <v>173</v>
      </c>
      <c r="F16" s="234">
        <f>'[1]боулинг-ком-лич'!E59</f>
        <v>227</v>
      </c>
      <c r="G16" s="234">
        <f>'[1]боулинг-ком-лич'!E60</f>
        <v>269</v>
      </c>
      <c r="H16" s="235">
        <f t="shared" si="0"/>
        <v>940</v>
      </c>
      <c r="I16" s="238" t="s">
        <v>99</v>
      </c>
      <c r="J16" s="259" t="s">
        <v>88</v>
      </c>
    </row>
    <row r="17" spans="1:10" ht="15.75" customHeight="1">
      <c r="A17" s="231" t="s">
        <v>88</v>
      </c>
      <c r="B17" s="240" t="s">
        <v>347</v>
      </c>
      <c r="C17" s="261" t="s">
        <v>348</v>
      </c>
      <c r="D17" s="233">
        <f>'[1]боулинг-ком-лич'!E163</f>
        <v>264</v>
      </c>
      <c r="E17" s="233">
        <f>'[1]боулинг-ком-лич'!E164</f>
        <v>212</v>
      </c>
      <c r="F17" s="234">
        <f>'[1]боулинг-ком-лич'!E165</f>
        <v>283</v>
      </c>
      <c r="G17" s="234">
        <f>'[1]боулинг-ком-лич'!E166</f>
        <v>166</v>
      </c>
      <c r="H17" s="235">
        <f t="shared" si="0"/>
        <v>925</v>
      </c>
      <c r="I17" s="238" t="s">
        <v>88</v>
      </c>
      <c r="J17" s="260"/>
    </row>
    <row r="18" spans="1:10" ht="15.75" customHeight="1">
      <c r="A18" s="231" t="s">
        <v>94</v>
      </c>
      <c r="B18" s="239" t="s">
        <v>349</v>
      </c>
      <c r="C18" s="261" t="s">
        <v>91</v>
      </c>
      <c r="D18" s="233">
        <f>'[1]боулинг-ком-лич'!E106</f>
        <v>278</v>
      </c>
      <c r="E18" s="233">
        <f>'[1]боулинг-ком-лич'!E107</f>
        <v>273</v>
      </c>
      <c r="F18" s="234">
        <f>'[1]боулинг-ком-лич'!E108</f>
        <v>145</v>
      </c>
      <c r="G18" s="234">
        <f>'[1]боулинг-ком-лич'!E109</f>
        <v>212</v>
      </c>
      <c r="H18" s="235">
        <f t="shared" si="0"/>
        <v>908</v>
      </c>
      <c r="I18" s="238" t="s">
        <v>94</v>
      </c>
      <c r="J18" s="260"/>
    </row>
    <row r="19" spans="1:10" ht="15.75" customHeight="1">
      <c r="A19" s="231" t="s">
        <v>100</v>
      </c>
      <c r="B19" s="232" t="s">
        <v>350</v>
      </c>
      <c r="C19" s="261" t="s">
        <v>88</v>
      </c>
      <c r="D19" s="233">
        <f>'[1]боулинг-ком-лич'!E78</f>
        <v>176</v>
      </c>
      <c r="E19" s="233">
        <f>'[1]боулинг-ком-лич'!E79</f>
        <v>291</v>
      </c>
      <c r="F19" s="234">
        <f>'[1]боулинг-ком-лич'!E80</f>
        <v>202</v>
      </c>
      <c r="G19" s="234">
        <f>'[1]боулинг-ком-лич'!E81</f>
        <v>225</v>
      </c>
      <c r="H19" s="235">
        <f t="shared" si="0"/>
        <v>894</v>
      </c>
      <c r="I19" s="238" t="s">
        <v>100</v>
      </c>
      <c r="J19" s="260"/>
    </row>
    <row r="20" spans="1:10" ht="15.75" customHeight="1">
      <c r="A20" s="231" t="s">
        <v>101</v>
      </c>
      <c r="B20" s="237" t="s">
        <v>351</v>
      </c>
      <c r="C20" s="261" t="s">
        <v>89</v>
      </c>
      <c r="D20" s="233">
        <f>'[1]боулинг-ком-лич'!E29</f>
        <v>230</v>
      </c>
      <c r="E20" s="233">
        <f>'[1]боулинг-ком-лич'!E30</f>
        <v>270</v>
      </c>
      <c r="F20" s="234">
        <f>'[1]боулинг-ком-лич'!E31</f>
        <v>152</v>
      </c>
      <c r="G20" s="234">
        <f>'[1]боулинг-ком-лич'!E32</f>
        <v>225</v>
      </c>
      <c r="H20" s="235">
        <f t="shared" si="0"/>
        <v>877</v>
      </c>
      <c r="I20" s="238" t="s">
        <v>101</v>
      </c>
      <c r="J20" s="259" t="s">
        <v>89</v>
      </c>
    </row>
    <row r="21" spans="1:10" s="241" customFormat="1" ht="15.75" customHeight="1">
      <c r="A21" s="231" t="s">
        <v>91</v>
      </c>
      <c r="B21" s="232" t="s">
        <v>352</v>
      </c>
      <c r="C21" s="261" t="s">
        <v>92</v>
      </c>
      <c r="D21" s="233">
        <f>'[1]боулинг-ком-лич'!E43</f>
        <v>225</v>
      </c>
      <c r="E21" s="233">
        <f>'[1]боулинг-ком-лич'!E44</f>
        <v>183</v>
      </c>
      <c r="F21" s="234">
        <f>'[1]боулинг-ком-лич'!E45</f>
        <v>224</v>
      </c>
      <c r="G21" s="234">
        <f>'[1]боулинг-ком-лич'!E46</f>
        <v>166</v>
      </c>
      <c r="H21" s="235">
        <f t="shared" si="0"/>
        <v>798</v>
      </c>
      <c r="I21" s="238" t="s">
        <v>91</v>
      </c>
      <c r="J21" s="259"/>
    </row>
    <row r="22" spans="1:10" ht="15.75" customHeight="1">
      <c r="A22" s="231" t="s">
        <v>85</v>
      </c>
      <c r="B22" s="239" t="s">
        <v>353</v>
      </c>
      <c r="C22" s="261" t="s">
        <v>100</v>
      </c>
      <c r="D22" s="233">
        <f>'[1]боулинг-ком-лич'!E92</f>
        <v>320</v>
      </c>
      <c r="E22" s="233">
        <f>'[1]боулинг-ком-лич'!E93</f>
        <v>198</v>
      </c>
      <c r="F22" s="234">
        <f>'[1]боулинг-ком-лич'!E94</f>
        <v>152</v>
      </c>
      <c r="G22" s="234">
        <f>'[1]боулинг-ком-лич'!E95</f>
        <v>124</v>
      </c>
      <c r="H22" s="235">
        <f t="shared" si="0"/>
        <v>794</v>
      </c>
      <c r="I22" s="238" t="s">
        <v>85</v>
      </c>
      <c r="J22" s="260"/>
    </row>
    <row r="23" spans="1:10" ht="15.75" customHeight="1">
      <c r="A23" s="231" t="s">
        <v>216</v>
      </c>
      <c r="B23" s="242" t="s">
        <v>354</v>
      </c>
      <c r="C23" s="261" t="s">
        <v>355</v>
      </c>
      <c r="D23" s="233">
        <f>'[1]боулинг-ком-лич'!E142</f>
        <v>277</v>
      </c>
      <c r="E23" s="233">
        <f>'[1]боулинг-ком-лич'!E143</f>
        <v>179</v>
      </c>
      <c r="F23" s="234">
        <f>'[1]боулинг-ком-лич'!E144</f>
        <v>136</v>
      </c>
      <c r="G23" s="234">
        <f>'[1]боулинг-ком-лич'!E145</f>
        <v>187</v>
      </c>
      <c r="H23" s="235">
        <f t="shared" si="0"/>
        <v>779</v>
      </c>
      <c r="I23" s="238" t="s">
        <v>216</v>
      </c>
      <c r="J23" s="259" t="s">
        <v>100</v>
      </c>
    </row>
    <row r="24" spans="1:10" ht="15.75" customHeight="1">
      <c r="A24" s="231" t="s">
        <v>218</v>
      </c>
      <c r="B24" s="243" t="s">
        <v>356</v>
      </c>
      <c r="C24" s="261" t="s">
        <v>331</v>
      </c>
      <c r="D24" s="233">
        <f>'[1]боулинг-ком-лич'!E170</f>
        <v>198</v>
      </c>
      <c r="E24" s="233">
        <f>'[1]боулинг-ком-лич'!E171</f>
        <v>210</v>
      </c>
      <c r="F24" s="234">
        <f>'[1]боулинг-ком-лич'!E172</f>
        <v>171</v>
      </c>
      <c r="G24" s="234">
        <f>'[1]боулинг-ком-лич'!E173</f>
        <v>191</v>
      </c>
      <c r="H24" s="235">
        <f t="shared" si="0"/>
        <v>770</v>
      </c>
      <c r="I24" s="238" t="s">
        <v>218</v>
      </c>
      <c r="J24" s="259" t="s">
        <v>94</v>
      </c>
    </row>
    <row r="25" spans="1:10" ht="15.75" customHeight="1">
      <c r="A25" s="231" t="s">
        <v>220</v>
      </c>
      <c r="B25" s="237" t="s">
        <v>357</v>
      </c>
      <c r="C25" s="261" t="s">
        <v>303</v>
      </c>
      <c r="D25" s="233">
        <f>'[1]боулинг-ком-лич'!E128</f>
        <v>185</v>
      </c>
      <c r="E25" s="233">
        <f>'[1]боулинг-ком-лич'!E129</f>
        <v>218</v>
      </c>
      <c r="F25" s="234">
        <f>'[1]боулинг-ком-лич'!E130</f>
        <v>141</v>
      </c>
      <c r="G25" s="234">
        <f>'[1]боулинг-ком-лич'!E131</f>
        <v>193</v>
      </c>
      <c r="H25" s="235">
        <f t="shared" si="0"/>
        <v>737</v>
      </c>
      <c r="I25" s="238" t="s">
        <v>220</v>
      </c>
      <c r="J25" s="259" t="s">
        <v>85</v>
      </c>
    </row>
    <row r="26" spans="1:10" ht="15.75" customHeight="1">
      <c r="A26" s="189" t="s">
        <v>213</v>
      </c>
      <c r="B26" s="244" t="s">
        <v>358</v>
      </c>
      <c r="C26" s="261" t="s">
        <v>101</v>
      </c>
      <c r="D26" s="233">
        <f>'[1]боулинг-ком-лич'!E99</f>
        <v>214</v>
      </c>
      <c r="E26" s="233">
        <f>'[1]боулинг-ком-лич'!E100</f>
        <v>233</v>
      </c>
      <c r="F26" s="234">
        <f>'[1]боулинг-ком-лич'!E101</f>
        <v>111</v>
      </c>
      <c r="G26" s="234">
        <f>'[1]боулинг-ком-лич'!E102</f>
        <v>173</v>
      </c>
      <c r="H26" s="235">
        <f t="shared" si="0"/>
        <v>731</v>
      </c>
      <c r="I26" s="238" t="s">
        <v>213</v>
      </c>
      <c r="J26" s="260"/>
    </row>
    <row r="27" spans="1:10" ht="15.75" customHeight="1">
      <c r="A27" s="189" t="s">
        <v>215</v>
      </c>
      <c r="B27" s="239" t="s">
        <v>321</v>
      </c>
      <c r="C27" s="261" t="s">
        <v>320</v>
      </c>
      <c r="D27" s="233">
        <f>'[1]боулинг-ком-лич'!E156</f>
        <v>195</v>
      </c>
      <c r="E27" s="233">
        <f>'[1]боулинг-ком-лич'!E157</f>
        <v>224</v>
      </c>
      <c r="F27" s="234">
        <f>'[1]боулинг-ком-лич'!E158</f>
        <v>125</v>
      </c>
      <c r="G27" s="234">
        <f>'[1]боулинг-ком-лич'!E159</f>
        <v>173</v>
      </c>
      <c r="H27" s="235">
        <f t="shared" si="0"/>
        <v>717</v>
      </c>
      <c r="I27" s="238" t="s">
        <v>215</v>
      </c>
      <c r="J27" s="259"/>
    </row>
    <row r="28" spans="1:10" ht="15.75" customHeight="1">
      <c r="A28" s="231" t="s">
        <v>217</v>
      </c>
      <c r="B28" s="239" t="s">
        <v>359</v>
      </c>
      <c r="C28" s="261" t="s">
        <v>314</v>
      </c>
      <c r="D28" s="233">
        <f>'[1]боулинг-ком-лич'!E149</f>
        <v>182</v>
      </c>
      <c r="E28" s="233">
        <f>'[1]боулинг-ком-лич'!E150</f>
        <v>224</v>
      </c>
      <c r="F28" s="234">
        <f>'[1]боулинг-ком-лич'!E151</f>
        <v>163</v>
      </c>
      <c r="G28" s="234">
        <f>'[1]боулинг-ком-лич'!E152</f>
        <v>144</v>
      </c>
      <c r="H28" s="235">
        <f t="shared" si="0"/>
        <v>713</v>
      </c>
      <c r="I28" s="238" t="s">
        <v>217</v>
      </c>
      <c r="J28" s="259"/>
    </row>
    <row r="29" spans="1:10" ht="15.75" customHeight="1">
      <c r="A29" s="231" t="s">
        <v>219</v>
      </c>
      <c r="B29" s="232" t="s">
        <v>360</v>
      </c>
      <c r="C29" s="261" t="s">
        <v>94</v>
      </c>
      <c r="D29" s="233">
        <f>'[1]боулинг-ком-лич'!E85</f>
        <v>263</v>
      </c>
      <c r="E29" s="233">
        <f>'[1]боулинг-ком-лич'!E86</f>
        <v>147</v>
      </c>
      <c r="F29" s="234">
        <f>'[1]боулинг-ком-лич'!E87</f>
        <v>126</v>
      </c>
      <c r="G29" s="234">
        <f>'[1]боулинг-ком-лич'!E88</f>
        <v>110</v>
      </c>
      <c r="H29" s="235">
        <f t="shared" si="0"/>
        <v>646</v>
      </c>
      <c r="I29" s="238" t="s">
        <v>219</v>
      </c>
      <c r="J29" s="260"/>
    </row>
    <row r="30" spans="1:10" ht="15.75" customHeight="1">
      <c r="A30" s="231" t="s">
        <v>214</v>
      </c>
      <c r="B30" s="239" t="s">
        <v>361</v>
      </c>
      <c r="C30" s="261" t="s">
        <v>85</v>
      </c>
      <c r="D30" s="233">
        <f>'[1]боулинг-ком-лич'!E113</f>
        <v>183</v>
      </c>
      <c r="E30" s="233">
        <f>'[1]боулинг-ком-лич'!E114</f>
        <v>149</v>
      </c>
      <c r="F30" s="234">
        <f>'[1]боулинг-ком-лич'!E115</f>
        <v>104</v>
      </c>
      <c r="G30" s="234">
        <f>'[1]боулинг-ком-лич'!E116</f>
        <v>142</v>
      </c>
      <c r="H30" s="235">
        <f t="shared" si="0"/>
        <v>578</v>
      </c>
      <c r="I30" s="238" t="s">
        <v>214</v>
      </c>
      <c r="J30" s="260"/>
    </row>
    <row r="31" ht="15.75" customHeight="1">
      <c r="B31" s="245" t="s">
        <v>362</v>
      </c>
    </row>
    <row r="32" spans="1:253" ht="15.75" customHeight="1">
      <c r="A32" s="246"/>
      <c r="B32" s="190"/>
      <c r="C32" s="246"/>
      <c r="D32" s="246"/>
      <c r="E32" s="246"/>
      <c r="F32" s="246"/>
      <c r="G32" s="246"/>
      <c r="H32" s="246"/>
      <c r="I32" s="247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</row>
    <row r="33" spans="1:6" ht="15.75" customHeight="1">
      <c r="A33" s="246"/>
      <c r="B33" s="190" t="s">
        <v>102</v>
      </c>
      <c r="C33" s="246"/>
      <c r="F33" s="248" t="s">
        <v>103</v>
      </c>
    </row>
    <row r="34" spans="1:9" ht="15.75" customHeight="1">
      <c r="A34" s="246"/>
      <c r="B34" s="190"/>
      <c r="C34" s="246"/>
      <c r="D34" s="190"/>
      <c r="E34" s="190"/>
      <c r="F34" s="190"/>
      <c r="G34" s="249"/>
      <c r="H34" s="190"/>
      <c r="I34" s="190"/>
    </row>
    <row r="35" spans="1:9" ht="15.75" customHeight="1">
      <c r="A35" s="246"/>
      <c r="B35" s="190"/>
      <c r="C35" s="246"/>
      <c r="D35" s="190"/>
      <c r="E35" s="190"/>
      <c r="F35" s="190"/>
      <c r="G35" s="190"/>
      <c r="H35" s="190"/>
      <c r="I35" s="190"/>
    </row>
    <row r="36" spans="1:9" ht="15.75" customHeight="1">
      <c r="A36" s="190"/>
      <c r="B36" s="190"/>
      <c r="C36" s="190"/>
      <c r="D36" s="190"/>
      <c r="E36" s="190"/>
      <c r="F36" s="190"/>
      <c r="G36" s="190"/>
      <c r="H36" s="190"/>
      <c r="I36" s="190"/>
    </row>
    <row r="37" spans="1:9" ht="15.75" customHeight="1">
      <c r="A37" s="190"/>
      <c r="B37" s="190"/>
      <c r="C37" s="190"/>
      <c r="D37" s="190"/>
      <c r="E37" s="190"/>
      <c r="F37" s="190"/>
      <c r="G37" s="190"/>
      <c r="H37" s="190"/>
      <c r="I37" s="190"/>
    </row>
    <row r="38" spans="1:9" ht="15.75" customHeight="1">
      <c r="A38" s="190"/>
      <c r="B38" s="190"/>
      <c r="C38" s="190"/>
      <c r="D38" s="190"/>
      <c r="E38" s="190"/>
      <c r="F38" s="190"/>
      <c r="G38" s="190"/>
      <c r="H38" s="190"/>
      <c r="I38" s="190"/>
    </row>
    <row r="39" spans="1:9" ht="15.75" customHeight="1">
      <c r="A39" s="190"/>
      <c r="B39" s="190"/>
      <c r="C39" s="190"/>
      <c r="D39" s="190"/>
      <c r="E39" s="190"/>
      <c r="F39" s="190"/>
      <c r="G39" s="190"/>
      <c r="H39" s="190"/>
      <c r="I39" s="190"/>
    </row>
    <row r="40" spans="1:9" ht="15.75" customHeight="1">
      <c r="A40" s="190"/>
      <c r="B40" s="190"/>
      <c r="C40" s="190"/>
      <c r="D40" s="190"/>
      <c r="E40" s="190"/>
      <c r="F40" s="190"/>
      <c r="G40" s="190"/>
      <c r="H40" s="190"/>
      <c r="I40" s="190"/>
    </row>
    <row r="41" spans="1:9" ht="15.75" customHeight="1">
      <c r="A41" s="190"/>
      <c r="B41" s="190"/>
      <c r="C41" s="190"/>
      <c r="D41" s="190"/>
      <c r="E41" s="190"/>
      <c r="F41" s="190"/>
      <c r="G41" s="190"/>
      <c r="H41" s="190"/>
      <c r="I41" s="190"/>
    </row>
    <row r="42" spans="1:9" ht="15.75" customHeight="1">
      <c r="A42" s="190"/>
      <c r="B42" s="190"/>
      <c r="C42" s="190"/>
      <c r="D42" s="190"/>
      <c r="E42" s="190"/>
      <c r="F42" s="190"/>
      <c r="G42" s="190"/>
      <c r="H42" s="190"/>
      <c r="I42" s="190"/>
    </row>
    <row r="43" spans="1:9" ht="15.75" customHeight="1">
      <c r="A43" s="190"/>
      <c r="B43" s="190"/>
      <c r="C43" s="190"/>
      <c r="D43" s="190"/>
      <c r="E43" s="190"/>
      <c r="F43" s="190"/>
      <c r="G43" s="190"/>
      <c r="H43" s="190"/>
      <c r="I43" s="190"/>
    </row>
    <row r="44" spans="1:9" ht="15.75" customHeight="1">
      <c r="A44" s="250"/>
      <c r="B44" s="251"/>
      <c r="C44" s="251"/>
      <c r="D44" s="251"/>
      <c r="E44" s="251"/>
      <c r="F44" s="251"/>
      <c r="G44" s="251"/>
      <c r="H44" s="251"/>
      <c r="I44" s="251"/>
    </row>
  </sheetData>
  <sheetProtection/>
  <printOptions/>
  <pageMargins left="0.7874015748031497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6"/>
  <sheetViews>
    <sheetView zoomScale="90" zoomScaleNormal="90" zoomScalePageLayoutView="0" workbookViewId="0" topLeftCell="A70">
      <selection activeCell="B104" sqref="B104"/>
    </sheetView>
  </sheetViews>
  <sheetFormatPr defaultColWidth="9.00390625" defaultRowHeight="16.5" customHeight="1"/>
  <cols>
    <col min="1" max="1" width="6.00390625" style="126" customWidth="1"/>
    <col min="2" max="2" width="37.875" style="123" customWidth="1"/>
    <col min="3" max="4" width="10.75390625" style="76" customWidth="1"/>
    <col min="5" max="5" width="12.375" style="76" customWidth="1"/>
    <col min="6" max="6" width="10.875" style="76" customWidth="1"/>
    <col min="7" max="8" width="1.75390625" style="126" customWidth="1"/>
    <col min="9" max="9" width="1.75390625" style="123" customWidth="1"/>
    <col min="10" max="11" width="9.125" style="126" customWidth="1"/>
    <col min="12" max="12" width="20.00390625" style="126" customWidth="1"/>
    <col min="13" max="16384" width="9.125" style="126" customWidth="1"/>
  </cols>
  <sheetData>
    <row r="1" spans="2:9" ht="24" customHeight="1">
      <c r="B1" s="126"/>
      <c r="C1" s="118" t="s">
        <v>104</v>
      </c>
      <c r="D1" s="126"/>
      <c r="E1" s="126"/>
      <c r="F1" s="127"/>
      <c r="G1" s="128"/>
      <c r="H1" s="116"/>
      <c r="I1" s="126"/>
    </row>
    <row r="2" spans="1:9" ht="24" customHeight="1">
      <c r="A2" s="129" t="s">
        <v>4</v>
      </c>
      <c r="B2" s="126"/>
      <c r="C2" s="118" t="s">
        <v>105</v>
      </c>
      <c r="D2" s="126"/>
      <c r="E2" s="126"/>
      <c r="F2" s="130"/>
      <c r="G2" s="128"/>
      <c r="H2" s="116"/>
      <c r="I2" s="126"/>
    </row>
    <row r="3" spans="1:9" ht="24" customHeight="1">
      <c r="A3" s="131" t="s">
        <v>106</v>
      </c>
      <c r="B3" s="126"/>
      <c r="C3" s="132" t="s">
        <v>107</v>
      </c>
      <c r="D3" s="126"/>
      <c r="E3" s="126"/>
      <c r="F3" s="205" t="s">
        <v>244</v>
      </c>
      <c r="G3" s="128"/>
      <c r="H3" s="116"/>
      <c r="I3" s="126"/>
    </row>
    <row r="4" spans="2:9" ht="25.5" customHeight="1">
      <c r="B4" s="206" t="s">
        <v>245</v>
      </c>
      <c r="C4" s="133"/>
      <c r="D4" s="126"/>
      <c r="E4" s="126"/>
      <c r="F4" s="130"/>
      <c r="G4" s="128"/>
      <c r="H4" s="116"/>
      <c r="I4" s="126"/>
    </row>
    <row r="5" spans="2:9" ht="18.75" customHeight="1">
      <c r="B5" s="126"/>
      <c r="C5" s="133"/>
      <c r="D5" s="126"/>
      <c r="E5" s="126"/>
      <c r="F5" s="130"/>
      <c r="G5" s="128"/>
      <c r="H5" s="116"/>
      <c r="I5" s="126"/>
    </row>
    <row r="6" spans="1:6" ht="15.75" customHeight="1">
      <c r="A6" s="207" t="s">
        <v>246</v>
      </c>
      <c r="B6" s="208" t="s">
        <v>197</v>
      </c>
      <c r="C6" s="209"/>
      <c r="D6" s="209"/>
      <c r="E6" s="134">
        <f>SUM(E8:E9,E10:E11)</f>
        <v>1216</v>
      </c>
      <c r="F6" s="135">
        <v>1</v>
      </c>
    </row>
    <row r="7" spans="1:6" ht="15.75" customHeight="1">
      <c r="A7" s="136" t="s">
        <v>4</v>
      </c>
      <c r="B7" s="137" t="s">
        <v>108</v>
      </c>
      <c r="C7" s="138">
        <v>1</v>
      </c>
      <c r="D7" s="138" t="s">
        <v>86</v>
      </c>
      <c r="E7" s="138" t="s">
        <v>79</v>
      </c>
      <c r="F7" s="138" t="s">
        <v>13</v>
      </c>
    </row>
    <row r="8" spans="1:9" s="141" customFormat="1" ht="15.75" customHeight="1">
      <c r="A8" s="150" t="s">
        <v>83</v>
      </c>
      <c r="B8" s="149" t="s">
        <v>198</v>
      </c>
      <c r="C8" s="55">
        <v>158</v>
      </c>
      <c r="D8" s="55">
        <v>181</v>
      </c>
      <c r="E8" s="55">
        <f>SUM(C8:D8)</f>
        <v>339</v>
      </c>
      <c r="F8" s="55"/>
      <c r="I8" s="142"/>
    </row>
    <row r="9" spans="1:9" s="141" customFormat="1" ht="15.75" customHeight="1">
      <c r="A9" s="150" t="s">
        <v>86</v>
      </c>
      <c r="B9" s="140" t="s">
        <v>199</v>
      </c>
      <c r="C9" s="55">
        <v>155</v>
      </c>
      <c r="D9" s="55">
        <v>181</v>
      </c>
      <c r="E9" s="55">
        <f>SUM(C9:D9)</f>
        <v>336</v>
      </c>
      <c r="F9" s="55"/>
      <c r="I9" s="142"/>
    </row>
    <row r="10" spans="1:9" s="144" customFormat="1" ht="15.75" customHeight="1">
      <c r="A10" s="151" t="s">
        <v>87</v>
      </c>
      <c r="B10" s="68" t="s">
        <v>200</v>
      </c>
      <c r="C10" s="65">
        <v>122</v>
      </c>
      <c r="D10" s="65">
        <v>162</v>
      </c>
      <c r="E10" s="65">
        <f>SUM(C10:D10)</f>
        <v>284</v>
      </c>
      <c r="F10" s="65"/>
      <c r="I10" s="71"/>
    </row>
    <row r="11" spans="1:9" s="144" customFormat="1" ht="15.75" customHeight="1">
      <c r="A11" s="151" t="s">
        <v>89</v>
      </c>
      <c r="B11" s="70" t="s">
        <v>247</v>
      </c>
      <c r="C11" s="65">
        <v>129</v>
      </c>
      <c r="D11" s="65">
        <v>128</v>
      </c>
      <c r="E11" s="65">
        <f>SUM(C11:D11)</f>
        <v>257</v>
      </c>
      <c r="F11" s="65"/>
      <c r="I11" s="71"/>
    </row>
    <row r="12" spans="2:6" ht="15.75" customHeight="1">
      <c r="B12" s="142"/>
      <c r="F12" s="127"/>
    </row>
    <row r="13" spans="1:6" ht="15.75" customHeight="1">
      <c r="A13" s="207" t="s">
        <v>86</v>
      </c>
      <c r="B13" s="208" t="s">
        <v>84</v>
      </c>
      <c r="C13" s="209"/>
      <c r="D13" s="209"/>
      <c r="E13" s="134">
        <f>SUM(E15:E16,E17:E18)</f>
        <v>1116</v>
      </c>
      <c r="F13" s="135">
        <v>3</v>
      </c>
    </row>
    <row r="14" spans="1:6" ht="15.75" customHeight="1">
      <c r="A14" s="136" t="s">
        <v>4</v>
      </c>
      <c r="B14" s="137" t="s">
        <v>108</v>
      </c>
      <c r="C14" s="138">
        <v>1</v>
      </c>
      <c r="D14" s="138" t="s">
        <v>86</v>
      </c>
      <c r="E14" s="138" t="s">
        <v>79</v>
      </c>
      <c r="F14" s="138" t="s">
        <v>13</v>
      </c>
    </row>
    <row r="15" spans="1:9" s="141" customFormat="1" ht="15.75" customHeight="1">
      <c r="A15" s="139" t="s">
        <v>83</v>
      </c>
      <c r="B15" s="140" t="s">
        <v>119</v>
      </c>
      <c r="C15" s="55">
        <v>190</v>
      </c>
      <c r="D15" s="55">
        <v>148</v>
      </c>
      <c r="E15" s="55">
        <f>SUM(C15:D15)</f>
        <v>338</v>
      </c>
      <c r="F15" s="55"/>
      <c r="I15" s="142"/>
    </row>
    <row r="16" spans="1:9" s="141" customFormat="1" ht="15.75" customHeight="1">
      <c r="A16" s="139" t="s">
        <v>86</v>
      </c>
      <c r="B16" s="140" t="s">
        <v>120</v>
      </c>
      <c r="C16" s="55">
        <v>155</v>
      </c>
      <c r="D16" s="55">
        <v>188</v>
      </c>
      <c r="E16" s="55">
        <f>SUM(C16:D16)</f>
        <v>343</v>
      </c>
      <c r="F16" s="55"/>
      <c r="I16" s="142"/>
    </row>
    <row r="17" spans="1:9" s="144" customFormat="1" ht="15.75" customHeight="1">
      <c r="A17" s="143" t="s">
        <v>87</v>
      </c>
      <c r="B17" s="68" t="s">
        <v>121</v>
      </c>
      <c r="C17" s="65">
        <v>124</v>
      </c>
      <c r="D17" s="65">
        <v>122</v>
      </c>
      <c r="E17" s="65">
        <f>SUM(C17:D17)</f>
        <v>246</v>
      </c>
      <c r="F17" s="65"/>
      <c r="I17" s="71"/>
    </row>
    <row r="18" spans="1:9" s="144" customFormat="1" ht="15.75" customHeight="1">
      <c r="A18" s="143" t="s">
        <v>89</v>
      </c>
      <c r="B18" s="68" t="s">
        <v>122</v>
      </c>
      <c r="C18" s="65">
        <v>74</v>
      </c>
      <c r="D18" s="65">
        <v>115</v>
      </c>
      <c r="E18" s="65">
        <f>SUM(C18:D18)</f>
        <v>189</v>
      </c>
      <c r="F18" s="65"/>
      <c r="I18" s="71"/>
    </row>
    <row r="19" spans="1:9" s="144" customFormat="1" ht="15.75" customHeight="1">
      <c r="A19" s="145"/>
      <c r="B19" s="146"/>
      <c r="C19" s="147"/>
      <c r="D19" s="147"/>
      <c r="E19" s="147"/>
      <c r="F19" s="147"/>
      <c r="I19" s="71"/>
    </row>
    <row r="20" spans="1:6" ht="15.75" customHeight="1">
      <c r="A20" s="207" t="s">
        <v>87</v>
      </c>
      <c r="B20" s="208" t="s">
        <v>248</v>
      </c>
      <c r="C20" s="209"/>
      <c r="D20" s="209"/>
      <c r="E20" s="134">
        <f>SUM(E22:E23,E24:E25)</f>
        <v>1033</v>
      </c>
      <c r="F20" s="148">
        <v>4</v>
      </c>
    </row>
    <row r="21" spans="1:6" ht="15.75" customHeight="1">
      <c r="A21" s="136" t="s">
        <v>4</v>
      </c>
      <c r="B21" s="137" t="s">
        <v>108</v>
      </c>
      <c r="C21" s="138">
        <v>1</v>
      </c>
      <c r="D21" s="138" t="s">
        <v>86</v>
      </c>
      <c r="E21" s="138" t="s">
        <v>79</v>
      </c>
      <c r="F21" s="138" t="s">
        <v>13</v>
      </c>
    </row>
    <row r="22" spans="1:9" s="141" customFormat="1" ht="15.75" customHeight="1">
      <c r="A22" s="150" t="s">
        <v>83</v>
      </c>
      <c r="B22" s="140" t="s">
        <v>249</v>
      </c>
      <c r="C22" s="55">
        <v>124</v>
      </c>
      <c r="D22" s="55">
        <v>137</v>
      </c>
      <c r="E22" s="55">
        <f>SUM(C22:D22)</f>
        <v>261</v>
      </c>
      <c r="F22" s="55"/>
      <c r="I22" s="142"/>
    </row>
    <row r="23" spans="1:9" s="141" customFormat="1" ht="15.75" customHeight="1">
      <c r="A23" s="150" t="s">
        <v>86</v>
      </c>
      <c r="B23" s="140" t="s">
        <v>196</v>
      </c>
      <c r="C23" s="55">
        <v>120</v>
      </c>
      <c r="D23" s="55">
        <v>237</v>
      </c>
      <c r="E23" s="55">
        <f>SUM(C23:D23)</f>
        <v>357</v>
      </c>
      <c r="F23" s="55"/>
      <c r="I23" s="142"/>
    </row>
    <row r="24" spans="1:9" s="144" customFormat="1" ht="15.75" customHeight="1">
      <c r="A24" s="151" t="s">
        <v>87</v>
      </c>
      <c r="B24" s="68" t="s">
        <v>118</v>
      </c>
      <c r="C24" s="65">
        <v>75</v>
      </c>
      <c r="D24" s="65">
        <v>88</v>
      </c>
      <c r="E24" s="65">
        <f>SUM(C24:D24)</f>
        <v>163</v>
      </c>
      <c r="F24" s="65"/>
      <c r="I24" s="71"/>
    </row>
    <row r="25" spans="1:9" s="144" customFormat="1" ht="15.75" customHeight="1">
      <c r="A25" s="151" t="s">
        <v>89</v>
      </c>
      <c r="B25" s="68" t="s">
        <v>250</v>
      </c>
      <c r="C25" s="65">
        <v>131</v>
      </c>
      <c r="D25" s="65">
        <v>121</v>
      </c>
      <c r="E25" s="65">
        <f>SUM(C25:D25)</f>
        <v>252</v>
      </c>
      <c r="F25" s="65"/>
      <c r="I25" s="71"/>
    </row>
    <row r="26" ht="15.75" customHeight="1"/>
    <row r="27" spans="1:6" ht="15.75" customHeight="1">
      <c r="A27" s="207" t="s">
        <v>89</v>
      </c>
      <c r="B27" s="208" t="s">
        <v>93</v>
      </c>
      <c r="C27" s="209"/>
      <c r="D27" s="209"/>
      <c r="E27" s="134">
        <f>SUM(E29:E30,E31:E32)</f>
        <v>877</v>
      </c>
      <c r="F27" s="148">
        <v>14</v>
      </c>
    </row>
    <row r="28" spans="1:6" ht="15.75" customHeight="1">
      <c r="A28" s="136" t="s">
        <v>4</v>
      </c>
      <c r="B28" s="137" t="s">
        <v>108</v>
      </c>
      <c r="C28" s="138">
        <v>1</v>
      </c>
      <c r="D28" s="138" t="s">
        <v>86</v>
      </c>
      <c r="E28" s="138" t="s">
        <v>79</v>
      </c>
      <c r="F28" s="138" t="s">
        <v>13</v>
      </c>
    </row>
    <row r="29" spans="1:9" s="141" customFormat="1" ht="15.75" customHeight="1">
      <c r="A29" s="139" t="s">
        <v>83</v>
      </c>
      <c r="B29" s="57" t="s">
        <v>251</v>
      </c>
      <c r="C29" s="55">
        <v>120</v>
      </c>
      <c r="D29" s="55">
        <v>110</v>
      </c>
      <c r="E29" s="55">
        <f>SUM(C29:D29)</f>
        <v>230</v>
      </c>
      <c r="F29" s="55"/>
      <c r="I29" s="142"/>
    </row>
    <row r="30" spans="1:9" s="141" customFormat="1" ht="15.75" customHeight="1">
      <c r="A30" s="139" t="s">
        <v>86</v>
      </c>
      <c r="B30" s="57" t="s">
        <v>116</v>
      </c>
      <c r="C30" s="55">
        <v>115</v>
      </c>
      <c r="D30" s="55">
        <v>155</v>
      </c>
      <c r="E30" s="55">
        <f>SUM(C30:D30)</f>
        <v>270</v>
      </c>
      <c r="F30" s="55"/>
      <c r="I30" s="142"/>
    </row>
    <row r="31" spans="1:9" s="144" customFormat="1" ht="15.75" customHeight="1">
      <c r="A31" s="143" t="s">
        <v>87</v>
      </c>
      <c r="B31" s="68" t="s">
        <v>117</v>
      </c>
      <c r="C31" s="65">
        <v>74</v>
      </c>
      <c r="D31" s="65">
        <v>78</v>
      </c>
      <c r="E31" s="65">
        <f>SUM(C31:D31)</f>
        <v>152</v>
      </c>
      <c r="F31" s="65"/>
      <c r="I31" s="71"/>
    </row>
    <row r="32" spans="1:9" s="144" customFormat="1" ht="15.75" customHeight="1">
      <c r="A32" s="143" t="s">
        <v>89</v>
      </c>
      <c r="B32" s="68" t="s">
        <v>252</v>
      </c>
      <c r="C32" s="65">
        <v>95</v>
      </c>
      <c r="D32" s="65">
        <v>130</v>
      </c>
      <c r="E32" s="65">
        <f>SUM(C32:D32)</f>
        <v>225</v>
      </c>
      <c r="F32" s="65"/>
      <c r="I32" s="71"/>
    </row>
    <row r="33" ht="18.75" customHeight="1">
      <c r="B33" s="126"/>
    </row>
    <row r="34" spans="1:16" ht="15.75" customHeight="1">
      <c r="A34" s="207" t="s">
        <v>90</v>
      </c>
      <c r="B34" s="208" t="s">
        <v>195</v>
      </c>
      <c r="C34" s="209"/>
      <c r="D34" s="209"/>
      <c r="E34" s="134">
        <f>SUM(E36:E37,E38:E39)</f>
        <v>998</v>
      </c>
      <c r="F34" s="148">
        <v>7</v>
      </c>
      <c r="L34" s="144"/>
      <c r="M34" s="144"/>
      <c r="N34" s="144"/>
      <c r="O34" s="144"/>
      <c r="P34" s="144"/>
    </row>
    <row r="35" spans="1:16" ht="15.75" customHeight="1">
      <c r="A35" s="136" t="s">
        <v>4</v>
      </c>
      <c r="B35" s="137" t="s">
        <v>108</v>
      </c>
      <c r="C35" s="138">
        <v>1</v>
      </c>
      <c r="D35" s="138" t="s">
        <v>86</v>
      </c>
      <c r="E35" s="138" t="s">
        <v>79</v>
      </c>
      <c r="F35" s="138" t="s">
        <v>13</v>
      </c>
      <c r="L35" s="144"/>
      <c r="M35" s="144"/>
      <c r="N35" s="144"/>
      <c r="O35" s="144"/>
      <c r="P35" s="144"/>
    </row>
    <row r="36" spans="1:13" s="141" customFormat="1" ht="15.75" customHeight="1">
      <c r="A36" s="139" t="s">
        <v>83</v>
      </c>
      <c r="B36" s="149" t="s">
        <v>110</v>
      </c>
      <c r="C36" s="55">
        <v>138</v>
      </c>
      <c r="D36" s="55">
        <v>141</v>
      </c>
      <c r="E36" s="55">
        <f>SUM(C36:D36)</f>
        <v>279</v>
      </c>
      <c r="F36" s="55"/>
      <c r="I36" s="142"/>
      <c r="L36" s="144"/>
      <c r="M36" s="144"/>
    </row>
    <row r="37" spans="1:13" s="141" customFormat="1" ht="15.75" customHeight="1">
      <c r="A37" s="139" t="s">
        <v>86</v>
      </c>
      <c r="B37" s="57" t="s">
        <v>253</v>
      </c>
      <c r="C37" s="55">
        <v>174</v>
      </c>
      <c r="D37" s="55">
        <v>146</v>
      </c>
      <c r="E37" s="55">
        <f>SUM(C37:D37)</f>
        <v>320</v>
      </c>
      <c r="F37" s="55"/>
      <c r="I37" s="142"/>
      <c r="L37" s="144"/>
      <c r="M37" s="144"/>
    </row>
    <row r="38" spans="1:9" s="144" customFormat="1" ht="15.75" customHeight="1">
      <c r="A38" s="143" t="s">
        <v>87</v>
      </c>
      <c r="B38" s="68" t="s">
        <v>254</v>
      </c>
      <c r="C38" s="65">
        <v>103</v>
      </c>
      <c r="D38" s="65">
        <v>86</v>
      </c>
      <c r="E38" s="65">
        <f>SUM(C38:D38)</f>
        <v>189</v>
      </c>
      <c r="F38" s="65"/>
      <c r="I38" s="71"/>
    </row>
    <row r="39" spans="1:9" s="144" customFormat="1" ht="15.75" customHeight="1">
      <c r="A39" s="143" t="s">
        <v>89</v>
      </c>
      <c r="B39" s="68" t="s">
        <v>255</v>
      </c>
      <c r="C39" s="65">
        <v>96</v>
      </c>
      <c r="D39" s="65">
        <v>114</v>
      </c>
      <c r="E39" s="65">
        <f>SUM(C39:D39)</f>
        <v>210</v>
      </c>
      <c r="F39" s="65"/>
      <c r="I39" s="71"/>
    </row>
    <row r="40" spans="6:13" ht="15.75" customHeight="1">
      <c r="F40" s="127"/>
      <c r="L40" s="144"/>
      <c r="M40" s="144"/>
    </row>
    <row r="41" spans="1:6" ht="15.75" customHeight="1">
      <c r="A41" s="207" t="s">
        <v>92</v>
      </c>
      <c r="B41" s="208" t="s">
        <v>256</v>
      </c>
      <c r="C41" s="209"/>
      <c r="D41" s="209"/>
      <c r="E41" s="134">
        <f>SUM(E43:E44,E45:E46)</f>
        <v>798</v>
      </c>
      <c r="F41" s="148">
        <v>15</v>
      </c>
    </row>
    <row r="42" spans="1:6" ht="15.75" customHeight="1">
      <c r="A42" s="136" t="s">
        <v>4</v>
      </c>
      <c r="B42" s="137" t="s">
        <v>108</v>
      </c>
      <c r="C42" s="138">
        <v>1</v>
      </c>
      <c r="D42" s="138" t="s">
        <v>86</v>
      </c>
      <c r="E42" s="138" t="s">
        <v>79</v>
      </c>
      <c r="F42" s="138" t="s">
        <v>13</v>
      </c>
    </row>
    <row r="43" spans="1:9" s="141" customFormat="1" ht="15.75" customHeight="1">
      <c r="A43" s="139" t="s">
        <v>83</v>
      </c>
      <c r="B43" s="140" t="s">
        <v>257</v>
      </c>
      <c r="C43" s="55">
        <v>123</v>
      </c>
      <c r="D43" s="55">
        <v>102</v>
      </c>
      <c r="E43" s="55">
        <f>SUM(C43:D43)</f>
        <v>225</v>
      </c>
      <c r="F43" s="55"/>
      <c r="I43" s="142"/>
    </row>
    <row r="44" spans="1:9" s="141" customFormat="1" ht="15.75" customHeight="1">
      <c r="A44" s="139" t="s">
        <v>86</v>
      </c>
      <c r="B44" s="140" t="s">
        <v>258</v>
      </c>
      <c r="C44" s="55">
        <v>97</v>
      </c>
      <c r="D44" s="55">
        <v>86</v>
      </c>
      <c r="E44" s="55">
        <f>SUM(C44:D44)</f>
        <v>183</v>
      </c>
      <c r="F44" s="55"/>
      <c r="I44" s="142"/>
    </row>
    <row r="45" spans="1:9" s="144" customFormat="1" ht="15.75" customHeight="1">
      <c r="A45" s="143" t="s">
        <v>87</v>
      </c>
      <c r="B45" s="68" t="s">
        <v>259</v>
      </c>
      <c r="C45" s="65">
        <v>113</v>
      </c>
      <c r="D45" s="65">
        <v>111</v>
      </c>
      <c r="E45" s="65">
        <f>SUM(C45:D45)</f>
        <v>224</v>
      </c>
      <c r="F45" s="65"/>
      <c r="I45" s="71"/>
    </row>
    <row r="46" spans="1:9" s="144" customFormat="1" ht="15.75" customHeight="1">
      <c r="A46" s="143" t="s">
        <v>89</v>
      </c>
      <c r="B46" s="68" t="s">
        <v>260</v>
      </c>
      <c r="C46" s="65">
        <v>98</v>
      </c>
      <c r="D46" s="65">
        <v>68</v>
      </c>
      <c r="E46" s="65">
        <f>SUM(C46:D46)</f>
        <v>166</v>
      </c>
      <c r="F46" s="65"/>
      <c r="I46" s="71"/>
    </row>
    <row r="47" spans="12:13" ht="15.75" customHeight="1">
      <c r="L47" s="144"/>
      <c r="M47" s="144"/>
    </row>
    <row r="48" spans="1:6" ht="15.75" customHeight="1">
      <c r="A48" s="207" t="s">
        <v>95</v>
      </c>
      <c r="B48" s="208" t="s">
        <v>261</v>
      </c>
      <c r="C48" s="209"/>
      <c r="D48" s="209"/>
      <c r="E48" s="134">
        <f>SUM(E50:E51,E52:E53)</f>
        <v>1008</v>
      </c>
      <c r="F48" s="148">
        <v>6</v>
      </c>
    </row>
    <row r="49" spans="1:6" ht="15.75" customHeight="1">
      <c r="A49" s="136" t="s">
        <v>4</v>
      </c>
      <c r="B49" s="137" t="s">
        <v>108</v>
      </c>
      <c r="C49" s="138">
        <v>1</v>
      </c>
      <c r="D49" s="138" t="s">
        <v>86</v>
      </c>
      <c r="E49" s="138" t="s">
        <v>79</v>
      </c>
      <c r="F49" s="138" t="s">
        <v>13</v>
      </c>
    </row>
    <row r="50" spans="1:9" s="141" customFormat="1" ht="15.75" customHeight="1">
      <c r="A50" s="139" t="s">
        <v>83</v>
      </c>
      <c r="B50" s="140" t="s">
        <v>262</v>
      </c>
      <c r="C50" s="55">
        <v>117</v>
      </c>
      <c r="D50" s="55">
        <v>144</v>
      </c>
      <c r="E50" s="55">
        <f>SUM(C50:D50)</f>
        <v>261</v>
      </c>
      <c r="F50" s="55"/>
      <c r="I50" s="142"/>
    </row>
    <row r="51" spans="1:9" s="141" customFormat="1" ht="15.75" customHeight="1">
      <c r="A51" s="139" t="s">
        <v>86</v>
      </c>
      <c r="B51" s="140" t="s">
        <v>193</v>
      </c>
      <c r="C51" s="55">
        <v>126</v>
      </c>
      <c r="D51" s="55">
        <v>207</v>
      </c>
      <c r="E51" s="55">
        <f>SUM(C51:D51)</f>
        <v>333</v>
      </c>
      <c r="F51" s="55"/>
      <c r="I51" s="142"/>
    </row>
    <row r="52" spans="1:9" s="144" customFormat="1" ht="15.75" customHeight="1">
      <c r="A52" s="143" t="s">
        <v>87</v>
      </c>
      <c r="B52" s="68" t="s">
        <v>123</v>
      </c>
      <c r="C52" s="65">
        <v>119</v>
      </c>
      <c r="D52" s="65">
        <v>108</v>
      </c>
      <c r="E52" s="65">
        <f>SUM(C52:D52)</f>
        <v>227</v>
      </c>
      <c r="F52" s="65"/>
      <c r="I52" s="71"/>
    </row>
    <row r="53" spans="1:9" s="144" customFormat="1" ht="15.75" customHeight="1">
      <c r="A53" s="143" t="s">
        <v>89</v>
      </c>
      <c r="B53" s="68" t="s">
        <v>263</v>
      </c>
      <c r="C53" s="65">
        <v>109</v>
      </c>
      <c r="D53" s="65">
        <v>78</v>
      </c>
      <c r="E53" s="65">
        <f>SUM(C53:D53)</f>
        <v>187</v>
      </c>
      <c r="F53" s="65"/>
      <c r="I53" s="71"/>
    </row>
    <row r="54" spans="12:16" ht="15.75" customHeight="1">
      <c r="L54" s="144"/>
      <c r="M54" s="144"/>
      <c r="N54" s="144"/>
      <c r="O54" s="144"/>
      <c r="P54" s="144"/>
    </row>
    <row r="55" spans="1:6" ht="15.75" customHeight="1">
      <c r="A55" s="207" t="s">
        <v>96</v>
      </c>
      <c r="B55" s="208" t="s">
        <v>98</v>
      </c>
      <c r="C55" s="209"/>
      <c r="D55" s="209"/>
      <c r="E55" s="134">
        <f>SUM(E57:E58,E59:E60)</f>
        <v>940</v>
      </c>
      <c r="F55" s="148">
        <v>10</v>
      </c>
    </row>
    <row r="56" spans="1:6" ht="15.75" customHeight="1">
      <c r="A56" s="136" t="s">
        <v>4</v>
      </c>
      <c r="B56" s="137" t="s">
        <v>108</v>
      </c>
      <c r="C56" s="138">
        <v>1</v>
      </c>
      <c r="D56" s="138" t="s">
        <v>86</v>
      </c>
      <c r="E56" s="138" t="s">
        <v>79</v>
      </c>
      <c r="F56" s="138" t="s">
        <v>13</v>
      </c>
    </row>
    <row r="57" spans="1:9" s="141" customFormat="1" ht="15.75" customHeight="1">
      <c r="A57" s="139" t="s">
        <v>83</v>
      </c>
      <c r="B57" s="149" t="s">
        <v>221</v>
      </c>
      <c r="C57" s="55">
        <v>133</v>
      </c>
      <c r="D57" s="55">
        <v>138</v>
      </c>
      <c r="E57" s="55">
        <f>SUM(C57:D57)</f>
        <v>271</v>
      </c>
      <c r="F57" s="55"/>
      <c r="I57" s="142"/>
    </row>
    <row r="58" spans="1:9" s="141" customFormat="1" ht="15.75" customHeight="1">
      <c r="A58" s="139" t="s">
        <v>86</v>
      </c>
      <c r="B58" s="140" t="s">
        <v>264</v>
      </c>
      <c r="C58" s="55">
        <v>82</v>
      </c>
      <c r="D58" s="55">
        <v>91</v>
      </c>
      <c r="E58" s="55">
        <f>SUM(C58:D58)</f>
        <v>173</v>
      </c>
      <c r="F58" s="55"/>
      <c r="I58" s="142"/>
    </row>
    <row r="59" spans="1:9" s="144" customFormat="1" ht="15.75" customHeight="1">
      <c r="A59" s="143" t="s">
        <v>87</v>
      </c>
      <c r="B59" s="68" t="s">
        <v>265</v>
      </c>
      <c r="C59" s="65">
        <v>110</v>
      </c>
      <c r="D59" s="65">
        <v>117</v>
      </c>
      <c r="E59" s="65">
        <f>SUM(C59:D59)</f>
        <v>227</v>
      </c>
      <c r="F59" s="65"/>
      <c r="I59" s="71"/>
    </row>
    <row r="60" spans="1:9" s="144" customFormat="1" ht="15.75" customHeight="1">
      <c r="A60" s="143" t="s">
        <v>89</v>
      </c>
      <c r="B60" s="70" t="s">
        <v>201</v>
      </c>
      <c r="C60" s="65">
        <v>108</v>
      </c>
      <c r="D60" s="65">
        <v>161</v>
      </c>
      <c r="E60" s="65">
        <f>SUM(C60:D60)</f>
        <v>269</v>
      </c>
      <c r="F60" s="65"/>
      <c r="I60" s="71"/>
    </row>
    <row r="61" ht="15.75" customHeight="1">
      <c r="F61" s="127"/>
    </row>
    <row r="62" spans="1:6" ht="15.75" customHeight="1">
      <c r="A62" s="207" t="s">
        <v>97</v>
      </c>
      <c r="B62" s="208" t="s">
        <v>266</v>
      </c>
      <c r="C62" s="209"/>
      <c r="D62" s="209"/>
      <c r="E62" s="134">
        <f>SUM(E64:E65,E66:E67)</f>
        <v>1130</v>
      </c>
      <c r="F62" s="135">
        <v>2</v>
      </c>
    </row>
    <row r="63" spans="1:6" ht="15.75" customHeight="1">
      <c r="A63" s="136" t="s">
        <v>4</v>
      </c>
      <c r="B63" s="137" t="s">
        <v>108</v>
      </c>
      <c r="C63" s="138">
        <v>1</v>
      </c>
      <c r="D63" s="138" t="s">
        <v>86</v>
      </c>
      <c r="E63" s="138" t="s">
        <v>79</v>
      </c>
      <c r="F63" s="138" t="s">
        <v>13</v>
      </c>
    </row>
    <row r="64" spans="1:9" s="141" customFormat="1" ht="15.75" customHeight="1">
      <c r="A64" s="139" t="s">
        <v>83</v>
      </c>
      <c r="B64" s="140" t="s">
        <v>267</v>
      </c>
      <c r="C64" s="55">
        <v>151</v>
      </c>
      <c r="D64" s="55">
        <v>157</v>
      </c>
      <c r="E64" s="55">
        <f>SUM(C64:D64)</f>
        <v>308</v>
      </c>
      <c r="F64" s="55"/>
      <c r="I64" s="142"/>
    </row>
    <row r="65" spans="1:9" s="141" customFormat="1" ht="15.75" customHeight="1">
      <c r="A65" s="139" t="s">
        <v>86</v>
      </c>
      <c r="B65" s="140" t="s">
        <v>268</v>
      </c>
      <c r="C65" s="55">
        <v>175</v>
      </c>
      <c r="D65" s="55">
        <v>104</v>
      </c>
      <c r="E65" s="55">
        <f>SUM(C65:D65)</f>
        <v>279</v>
      </c>
      <c r="F65" s="55"/>
      <c r="I65" s="142"/>
    </row>
    <row r="66" spans="1:9" s="144" customFormat="1" ht="15.75" customHeight="1">
      <c r="A66" s="143" t="s">
        <v>87</v>
      </c>
      <c r="B66" s="68" t="s">
        <v>269</v>
      </c>
      <c r="C66" s="65">
        <v>132</v>
      </c>
      <c r="D66" s="65">
        <v>141</v>
      </c>
      <c r="E66" s="65">
        <f>SUM(C66:D66)</f>
        <v>273</v>
      </c>
      <c r="F66" s="65"/>
      <c r="I66" s="71"/>
    </row>
    <row r="67" spans="1:9" s="144" customFormat="1" ht="15.75" customHeight="1">
      <c r="A67" s="143" t="s">
        <v>89</v>
      </c>
      <c r="B67" s="68" t="s">
        <v>270</v>
      </c>
      <c r="C67" s="65">
        <v>126</v>
      </c>
      <c r="D67" s="65">
        <v>144</v>
      </c>
      <c r="E67" s="65">
        <f>SUM(C67:D67)</f>
        <v>270</v>
      </c>
      <c r="F67" s="65"/>
      <c r="I67" s="71"/>
    </row>
    <row r="68" spans="12:13" ht="15.75" customHeight="1">
      <c r="L68" s="144"/>
      <c r="M68" s="144"/>
    </row>
    <row r="69" spans="1:6" ht="15.75" customHeight="1">
      <c r="A69" s="207" t="s">
        <v>99</v>
      </c>
      <c r="B69" s="208" t="s">
        <v>204</v>
      </c>
      <c r="C69" s="209"/>
      <c r="D69" s="209"/>
      <c r="E69" s="134">
        <f>SUM(E71:E72,E73:E74)</f>
        <v>977</v>
      </c>
      <c r="F69" s="148">
        <v>8</v>
      </c>
    </row>
    <row r="70" spans="1:6" ht="15.75" customHeight="1">
      <c r="A70" s="136" t="s">
        <v>4</v>
      </c>
      <c r="B70" s="137" t="s">
        <v>108</v>
      </c>
      <c r="C70" s="138">
        <v>1</v>
      </c>
      <c r="D70" s="138" t="s">
        <v>86</v>
      </c>
      <c r="E70" s="138" t="s">
        <v>79</v>
      </c>
      <c r="F70" s="138" t="s">
        <v>13</v>
      </c>
    </row>
    <row r="71" spans="1:9" s="141" customFormat="1" ht="15.75" customHeight="1">
      <c r="A71" s="139" t="s">
        <v>83</v>
      </c>
      <c r="B71" s="140" t="s">
        <v>205</v>
      </c>
      <c r="C71" s="55">
        <v>171</v>
      </c>
      <c r="D71" s="55">
        <v>156</v>
      </c>
      <c r="E71" s="55">
        <f>SUM(C71:D71)</f>
        <v>327</v>
      </c>
      <c r="F71" s="55"/>
      <c r="I71" s="142"/>
    </row>
    <row r="72" spans="1:9" s="141" customFormat="1" ht="15.75" customHeight="1">
      <c r="A72" s="139" t="s">
        <v>86</v>
      </c>
      <c r="B72" s="140" t="s">
        <v>206</v>
      </c>
      <c r="C72" s="55">
        <v>124</v>
      </c>
      <c r="D72" s="55">
        <v>136</v>
      </c>
      <c r="E72" s="55">
        <f>SUM(C72:D72)</f>
        <v>260</v>
      </c>
      <c r="F72" s="55"/>
      <c r="I72" s="142"/>
    </row>
    <row r="73" spans="1:9" s="144" customFormat="1" ht="15.75" customHeight="1">
      <c r="A73" s="143" t="s">
        <v>87</v>
      </c>
      <c r="B73" s="68" t="s">
        <v>207</v>
      </c>
      <c r="C73" s="65">
        <v>118</v>
      </c>
      <c r="D73" s="65">
        <v>106</v>
      </c>
      <c r="E73" s="65">
        <f>SUM(C73:D73)</f>
        <v>224</v>
      </c>
      <c r="F73" s="65"/>
      <c r="I73" s="71"/>
    </row>
    <row r="74" spans="1:9" s="144" customFormat="1" ht="15.75" customHeight="1">
      <c r="A74" s="143" t="s">
        <v>89</v>
      </c>
      <c r="B74" s="68" t="s">
        <v>109</v>
      </c>
      <c r="C74" s="65">
        <v>85</v>
      </c>
      <c r="D74" s="65">
        <v>81</v>
      </c>
      <c r="E74" s="65">
        <f>SUM(C74:D74)</f>
        <v>166</v>
      </c>
      <c r="F74" s="65"/>
      <c r="I74" s="71"/>
    </row>
    <row r="75" ht="15.75" customHeight="1"/>
    <row r="76" spans="1:6" ht="15.75" customHeight="1">
      <c r="A76" s="207" t="s">
        <v>88</v>
      </c>
      <c r="B76" s="208" t="s">
        <v>271</v>
      </c>
      <c r="C76" s="209"/>
      <c r="D76" s="209"/>
      <c r="E76" s="134">
        <f>SUM(E78:E79,E80:E81)</f>
        <v>894</v>
      </c>
      <c r="F76" s="148">
        <v>13</v>
      </c>
    </row>
    <row r="77" spans="1:6" ht="15.75" customHeight="1">
      <c r="A77" s="136" t="s">
        <v>4</v>
      </c>
      <c r="B77" s="137" t="s">
        <v>108</v>
      </c>
      <c r="C77" s="138">
        <v>1</v>
      </c>
      <c r="D77" s="138" t="s">
        <v>86</v>
      </c>
      <c r="E77" s="138" t="s">
        <v>79</v>
      </c>
      <c r="F77" s="138" t="s">
        <v>13</v>
      </c>
    </row>
    <row r="78" spans="1:12" s="141" customFormat="1" ht="15.75" customHeight="1">
      <c r="A78" s="139" t="s">
        <v>83</v>
      </c>
      <c r="B78" s="140" t="s">
        <v>272</v>
      </c>
      <c r="C78" s="55">
        <v>109</v>
      </c>
      <c r="D78" s="55">
        <v>67</v>
      </c>
      <c r="E78" s="55">
        <f>SUM(C78:D78)</f>
        <v>176</v>
      </c>
      <c r="F78" s="55"/>
      <c r="I78" s="142"/>
      <c r="L78" s="146"/>
    </row>
    <row r="79" spans="1:12" s="141" customFormat="1" ht="15.75" customHeight="1">
      <c r="A79" s="139" t="s">
        <v>86</v>
      </c>
      <c r="B79" s="140" t="s">
        <v>273</v>
      </c>
      <c r="C79" s="55">
        <v>180</v>
      </c>
      <c r="D79" s="55">
        <v>111</v>
      </c>
      <c r="E79" s="55">
        <f>SUM(C79:D79)</f>
        <v>291</v>
      </c>
      <c r="F79" s="55"/>
      <c r="I79" s="142"/>
      <c r="L79" s="146"/>
    </row>
    <row r="80" spans="1:14" s="144" customFormat="1" ht="15.75" customHeight="1">
      <c r="A80" s="143" t="s">
        <v>87</v>
      </c>
      <c r="B80" s="71" t="s">
        <v>274</v>
      </c>
      <c r="C80" s="65">
        <v>72</v>
      </c>
      <c r="D80" s="65">
        <v>130</v>
      </c>
      <c r="E80" s="65">
        <f>SUM(C80:D80)</f>
        <v>202</v>
      </c>
      <c r="F80" s="65"/>
      <c r="I80" s="71"/>
      <c r="L80" s="146"/>
      <c r="M80" s="141"/>
      <c r="N80" s="141"/>
    </row>
    <row r="81" spans="1:14" s="144" customFormat="1" ht="15.75" customHeight="1">
      <c r="A81" s="143" t="s">
        <v>89</v>
      </c>
      <c r="B81" s="68" t="s">
        <v>224</v>
      </c>
      <c r="C81" s="65">
        <v>96</v>
      </c>
      <c r="D81" s="65">
        <v>129</v>
      </c>
      <c r="E81" s="65">
        <f>SUM(C81:D81)</f>
        <v>225</v>
      </c>
      <c r="F81" s="65"/>
      <c r="I81" s="71"/>
      <c r="L81" s="146"/>
      <c r="M81" s="141"/>
      <c r="N81" s="141"/>
    </row>
    <row r="82" spans="12:13" ht="15.75" customHeight="1">
      <c r="L82" s="144"/>
      <c r="M82" s="144"/>
    </row>
    <row r="83" spans="1:13" ht="15.75" customHeight="1">
      <c r="A83" s="207" t="s">
        <v>94</v>
      </c>
      <c r="B83" s="208" t="s">
        <v>275</v>
      </c>
      <c r="C83" s="209"/>
      <c r="D83" s="209"/>
      <c r="E83" s="134">
        <f>SUM(E85:E86,E87:E88)</f>
        <v>646</v>
      </c>
      <c r="F83" s="148">
        <v>23</v>
      </c>
      <c r="L83" s="144"/>
      <c r="M83" s="144"/>
    </row>
    <row r="84" spans="1:13" ht="15.75" customHeight="1">
      <c r="A84" s="136" t="s">
        <v>4</v>
      </c>
      <c r="B84" s="137" t="s">
        <v>108</v>
      </c>
      <c r="C84" s="138">
        <v>1</v>
      </c>
      <c r="D84" s="138" t="s">
        <v>86</v>
      </c>
      <c r="E84" s="138" t="s">
        <v>79</v>
      </c>
      <c r="F84" s="138" t="s">
        <v>13</v>
      </c>
      <c r="L84" s="144"/>
      <c r="M84" s="144"/>
    </row>
    <row r="85" spans="1:13" s="141" customFormat="1" ht="15.75" customHeight="1">
      <c r="A85" s="139" t="s">
        <v>83</v>
      </c>
      <c r="B85" s="142" t="s">
        <v>276</v>
      </c>
      <c r="C85" s="55">
        <v>164</v>
      </c>
      <c r="D85" s="55">
        <v>99</v>
      </c>
      <c r="E85" s="55">
        <f>SUM(C85:D85)</f>
        <v>263</v>
      </c>
      <c r="F85" s="55"/>
      <c r="I85" s="142"/>
      <c r="L85" s="144"/>
      <c r="M85" s="144"/>
    </row>
    <row r="86" spans="1:9" s="141" customFormat="1" ht="15.75" customHeight="1">
      <c r="A86" s="139" t="s">
        <v>86</v>
      </c>
      <c r="B86" s="140" t="s">
        <v>277</v>
      </c>
      <c r="C86" s="55">
        <v>79</v>
      </c>
      <c r="D86" s="55">
        <v>68</v>
      </c>
      <c r="E86" s="55">
        <f>SUM(C86:D86)</f>
        <v>147</v>
      </c>
      <c r="F86" s="55"/>
      <c r="I86" s="142"/>
    </row>
    <row r="87" spans="1:9" s="144" customFormat="1" ht="15.75" customHeight="1">
      <c r="A87" s="143" t="s">
        <v>87</v>
      </c>
      <c r="B87" s="68" t="s">
        <v>278</v>
      </c>
      <c r="C87" s="65">
        <v>67</v>
      </c>
      <c r="D87" s="65">
        <v>59</v>
      </c>
      <c r="E87" s="65">
        <f>SUM(C87:D87)</f>
        <v>126</v>
      </c>
      <c r="F87" s="65"/>
      <c r="I87" s="71"/>
    </row>
    <row r="88" spans="1:9" s="144" customFormat="1" ht="15.75" customHeight="1">
      <c r="A88" s="143" t="s">
        <v>89</v>
      </c>
      <c r="B88" s="68" t="s">
        <v>279</v>
      </c>
      <c r="C88" s="65">
        <v>47</v>
      </c>
      <c r="D88" s="65">
        <v>63</v>
      </c>
      <c r="E88" s="65">
        <f>SUM(C88:D88)</f>
        <v>110</v>
      </c>
      <c r="F88" s="65"/>
      <c r="I88" s="71"/>
    </row>
    <row r="89" ht="15.75" customHeight="1"/>
    <row r="90" spans="1:13" ht="15.75" customHeight="1">
      <c r="A90" s="207" t="s">
        <v>100</v>
      </c>
      <c r="B90" s="208" t="s">
        <v>280</v>
      </c>
      <c r="C90" s="209"/>
      <c r="D90" s="209"/>
      <c r="E90" s="134">
        <f>SUM(E92:E93,E94:E95)</f>
        <v>794</v>
      </c>
      <c r="F90" s="148">
        <v>16</v>
      </c>
      <c r="L90" s="144"/>
      <c r="M90" s="144"/>
    </row>
    <row r="91" spans="1:13" ht="15.75" customHeight="1">
      <c r="A91" s="136" t="s">
        <v>4</v>
      </c>
      <c r="B91" s="137" t="s">
        <v>108</v>
      </c>
      <c r="C91" s="138">
        <v>1</v>
      </c>
      <c r="D91" s="138" t="s">
        <v>86</v>
      </c>
      <c r="E91" s="138" t="s">
        <v>79</v>
      </c>
      <c r="F91" s="138" t="s">
        <v>13</v>
      </c>
      <c r="L91" s="144"/>
      <c r="M91" s="144"/>
    </row>
    <row r="92" spans="1:13" ht="15.75" customHeight="1">
      <c r="A92" s="139" t="s">
        <v>83</v>
      </c>
      <c r="B92" s="140" t="s">
        <v>281</v>
      </c>
      <c r="C92" s="55">
        <v>128</v>
      </c>
      <c r="D92" s="55">
        <v>192</v>
      </c>
      <c r="E92" s="55">
        <f>SUM(C92:D92)</f>
        <v>320</v>
      </c>
      <c r="F92" s="55"/>
      <c r="L92" s="144"/>
      <c r="M92" s="144"/>
    </row>
    <row r="93" spans="1:13" ht="15.75" customHeight="1">
      <c r="A93" s="139" t="s">
        <v>86</v>
      </c>
      <c r="B93" s="140" t="s">
        <v>282</v>
      </c>
      <c r="C93" s="55">
        <v>107</v>
      </c>
      <c r="D93" s="55">
        <v>91</v>
      </c>
      <c r="E93" s="55">
        <f>SUM(C93:D93)</f>
        <v>198</v>
      </c>
      <c r="F93" s="55"/>
      <c r="L93" s="144"/>
      <c r="M93" s="144"/>
    </row>
    <row r="94" spans="1:13" ht="15.75" customHeight="1">
      <c r="A94" s="143" t="s">
        <v>87</v>
      </c>
      <c r="B94" s="71" t="s">
        <v>283</v>
      </c>
      <c r="C94" s="65">
        <v>80</v>
      </c>
      <c r="D94" s="65">
        <v>72</v>
      </c>
      <c r="E94" s="65">
        <f>SUM(C94:D94)</f>
        <v>152</v>
      </c>
      <c r="F94" s="65"/>
      <c r="L94" s="144"/>
      <c r="M94" s="144"/>
    </row>
    <row r="95" spans="1:13" ht="15.75" customHeight="1">
      <c r="A95" s="143" t="s">
        <v>89</v>
      </c>
      <c r="B95" s="68" t="s">
        <v>284</v>
      </c>
      <c r="C95" s="65">
        <v>55</v>
      </c>
      <c r="D95" s="65">
        <v>69</v>
      </c>
      <c r="E95" s="65">
        <f>SUM(C95:D95)</f>
        <v>124</v>
      </c>
      <c r="F95" s="65"/>
      <c r="L95" s="144"/>
      <c r="M95" s="144"/>
    </row>
    <row r="96" spans="12:13" ht="15.75" customHeight="1">
      <c r="L96" s="144"/>
      <c r="M96" s="144"/>
    </row>
    <row r="97" spans="1:13" ht="15.75" customHeight="1">
      <c r="A97" s="207" t="s">
        <v>101</v>
      </c>
      <c r="B97" s="208" t="s">
        <v>285</v>
      </c>
      <c r="C97" s="209"/>
      <c r="D97" s="209"/>
      <c r="E97" s="134">
        <f>SUM(E99:E100,E101:E102)</f>
        <v>731</v>
      </c>
      <c r="F97" s="148">
        <v>20</v>
      </c>
      <c r="L97" s="144"/>
      <c r="M97" s="144"/>
    </row>
    <row r="98" spans="1:13" ht="15.75" customHeight="1">
      <c r="A98" s="136" t="s">
        <v>4</v>
      </c>
      <c r="B98" s="137" t="s">
        <v>108</v>
      </c>
      <c r="C98" s="138">
        <v>1</v>
      </c>
      <c r="D98" s="138" t="s">
        <v>86</v>
      </c>
      <c r="E98" s="138" t="s">
        <v>79</v>
      </c>
      <c r="F98" s="138" t="s">
        <v>13</v>
      </c>
      <c r="L98" s="144"/>
      <c r="M98" s="144"/>
    </row>
    <row r="99" spans="1:13" ht="15.75" customHeight="1">
      <c r="A99" s="139" t="s">
        <v>83</v>
      </c>
      <c r="B99" s="140" t="s">
        <v>286</v>
      </c>
      <c r="C99" s="55">
        <v>102</v>
      </c>
      <c r="D99" s="55">
        <v>112</v>
      </c>
      <c r="E99" s="55">
        <f>SUM(C99:D99)</f>
        <v>214</v>
      </c>
      <c r="F99" s="55"/>
      <c r="L99" s="144"/>
      <c r="M99" s="144"/>
    </row>
    <row r="100" spans="1:13" ht="15.75" customHeight="1">
      <c r="A100" s="139" t="s">
        <v>86</v>
      </c>
      <c r="B100" s="140" t="s">
        <v>287</v>
      </c>
      <c r="C100" s="55">
        <v>127</v>
      </c>
      <c r="D100" s="55">
        <v>106</v>
      </c>
      <c r="E100" s="55">
        <f>SUM(C100:D100)</f>
        <v>233</v>
      </c>
      <c r="F100" s="55"/>
      <c r="L100" s="144"/>
      <c r="M100" s="144"/>
    </row>
    <row r="101" spans="1:13" ht="15.75" customHeight="1">
      <c r="A101" s="143" t="s">
        <v>87</v>
      </c>
      <c r="B101" s="71" t="s">
        <v>288</v>
      </c>
      <c r="C101" s="65">
        <v>64</v>
      </c>
      <c r="D101" s="65">
        <v>47</v>
      </c>
      <c r="E101" s="65">
        <f>SUM(C101:D101)</f>
        <v>111</v>
      </c>
      <c r="F101" s="65"/>
      <c r="L101" s="144"/>
      <c r="M101" s="144"/>
    </row>
    <row r="102" spans="1:13" ht="15.75" customHeight="1">
      <c r="A102" s="143" t="s">
        <v>89</v>
      </c>
      <c r="B102" s="68" t="s">
        <v>289</v>
      </c>
      <c r="C102" s="65">
        <v>92</v>
      </c>
      <c r="D102" s="65">
        <v>81</v>
      </c>
      <c r="E102" s="65">
        <f>SUM(C102:D102)</f>
        <v>173</v>
      </c>
      <c r="F102" s="65"/>
      <c r="L102" s="144"/>
      <c r="M102" s="144"/>
    </row>
    <row r="103" spans="12:13" ht="15.75" customHeight="1">
      <c r="L103" s="144"/>
      <c r="M103" s="144"/>
    </row>
    <row r="104" spans="1:13" ht="15.75" customHeight="1">
      <c r="A104" s="207" t="s">
        <v>91</v>
      </c>
      <c r="B104" s="208" t="s">
        <v>290</v>
      </c>
      <c r="C104" s="209"/>
      <c r="D104" s="209"/>
      <c r="E104" s="134">
        <f>SUM(E106:E107,E108:E109)</f>
        <v>908</v>
      </c>
      <c r="F104" s="148">
        <v>12</v>
      </c>
      <c r="L104" s="144"/>
      <c r="M104" s="144"/>
    </row>
    <row r="105" spans="1:13" ht="15.75" customHeight="1">
      <c r="A105" s="136" t="s">
        <v>4</v>
      </c>
      <c r="B105" s="137" t="s">
        <v>108</v>
      </c>
      <c r="C105" s="138">
        <v>1</v>
      </c>
      <c r="D105" s="138" t="s">
        <v>86</v>
      </c>
      <c r="E105" s="138" t="s">
        <v>79</v>
      </c>
      <c r="F105" s="138" t="s">
        <v>13</v>
      </c>
      <c r="L105" s="144"/>
      <c r="M105" s="144"/>
    </row>
    <row r="106" spans="1:13" ht="15.75" customHeight="1">
      <c r="A106" s="139" t="s">
        <v>83</v>
      </c>
      <c r="B106" s="140" t="s">
        <v>291</v>
      </c>
      <c r="C106" s="55">
        <v>154</v>
      </c>
      <c r="D106" s="55">
        <v>124</v>
      </c>
      <c r="E106" s="55">
        <f>SUM(C106:D106)</f>
        <v>278</v>
      </c>
      <c r="F106" s="55"/>
      <c r="L106" s="144"/>
      <c r="M106" s="144"/>
    </row>
    <row r="107" spans="1:13" ht="15.75" customHeight="1">
      <c r="A107" s="139" t="s">
        <v>86</v>
      </c>
      <c r="B107" s="140" t="s">
        <v>292</v>
      </c>
      <c r="C107" s="55">
        <v>116</v>
      </c>
      <c r="D107" s="55">
        <v>157</v>
      </c>
      <c r="E107" s="55">
        <f>SUM(C107:D107)</f>
        <v>273</v>
      </c>
      <c r="F107" s="55"/>
      <c r="L107" s="144"/>
      <c r="M107" s="144"/>
    </row>
    <row r="108" spans="1:13" ht="15.75" customHeight="1">
      <c r="A108" s="143" t="s">
        <v>87</v>
      </c>
      <c r="B108" s="71" t="s">
        <v>293</v>
      </c>
      <c r="C108" s="65">
        <v>86</v>
      </c>
      <c r="D108" s="65">
        <v>59</v>
      </c>
      <c r="E108" s="65">
        <f>SUM(C108:D108)</f>
        <v>145</v>
      </c>
      <c r="F108" s="65"/>
      <c r="L108" s="144"/>
      <c r="M108" s="144"/>
    </row>
    <row r="109" spans="1:13" ht="15.75" customHeight="1">
      <c r="A109" s="143" t="s">
        <v>89</v>
      </c>
      <c r="B109" s="68" t="s">
        <v>294</v>
      </c>
      <c r="C109" s="65">
        <v>109</v>
      </c>
      <c r="D109" s="65">
        <v>103</v>
      </c>
      <c r="E109" s="65">
        <f>SUM(C109:D109)</f>
        <v>212</v>
      </c>
      <c r="F109" s="65"/>
      <c r="L109" s="144"/>
      <c r="M109" s="144"/>
    </row>
    <row r="110" spans="12:13" ht="15.75" customHeight="1">
      <c r="L110" s="144"/>
      <c r="M110" s="144"/>
    </row>
    <row r="111" spans="1:13" ht="15.75" customHeight="1">
      <c r="A111" s="207" t="s">
        <v>85</v>
      </c>
      <c r="B111" s="208" t="s">
        <v>295</v>
      </c>
      <c r="C111" s="209"/>
      <c r="D111" s="209"/>
      <c r="E111" s="134">
        <f>SUM(E113:E114,E115:E116)</f>
        <v>578</v>
      </c>
      <c r="F111" s="148">
        <v>24</v>
      </c>
      <c r="L111" s="144"/>
      <c r="M111" s="144"/>
    </row>
    <row r="112" spans="1:13" ht="15.75" customHeight="1">
      <c r="A112" s="136" t="s">
        <v>4</v>
      </c>
      <c r="B112" s="137" t="s">
        <v>108</v>
      </c>
      <c r="C112" s="138">
        <v>1</v>
      </c>
      <c r="D112" s="138" t="s">
        <v>86</v>
      </c>
      <c r="E112" s="138" t="s">
        <v>79</v>
      </c>
      <c r="F112" s="138" t="s">
        <v>13</v>
      </c>
      <c r="L112" s="144"/>
      <c r="M112" s="144"/>
    </row>
    <row r="113" spans="1:13" ht="15.75" customHeight="1">
      <c r="A113" s="139" t="s">
        <v>83</v>
      </c>
      <c r="B113" s="140" t="s">
        <v>296</v>
      </c>
      <c r="C113" s="55">
        <v>89</v>
      </c>
      <c r="D113" s="55">
        <v>94</v>
      </c>
      <c r="E113" s="55">
        <f>SUM(C113:D113)</f>
        <v>183</v>
      </c>
      <c r="F113" s="55"/>
      <c r="L113" s="144"/>
      <c r="M113" s="144"/>
    </row>
    <row r="114" spans="1:13" ht="15.75" customHeight="1">
      <c r="A114" s="139" t="s">
        <v>86</v>
      </c>
      <c r="B114" s="140" t="s">
        <v>297</v>
      </c>
      <c r="C114" s="55">
        <v>57</v>
      </c>
      <c r="D114" s="55">
        <v>92</v>
      </c>
      <c r="E114" s="55">
        <f>SUM(C114:D114)</f>
        <v>149</v>
      </c>
      <c r="F114" s="55"/>
      <c r="L114" s="144"/>
      <c r="M114" s="144"/>
    </row>
    <row r="115" spans="1:13" ht="15.75" customHeight="1">
      <c r="A115" s="143" t="s">
        <v>87</v>
      </c>
      <c r="B115" s="71" t="s">
        <v>298</v>
      </c>
      <c r="C115" s="65">
        <v>50</v>
      </c>
      <c r="D115" s="65">
        <v>54</v>
      </c>
      <c r="E115" s="65">
        <f>SUM(C115:D115)</f>
        <v>104</v>
      </c>
      <c r="F115" s="65"/>
      <c r="L115" s="144"/>
      <c r="M115" s="144"/>
    </row>
    <row r="116" spans="1:13" ht="15.75" customHeight="1">
      <c r="A116" s="143" t="s">
        <v>89</v>
      </c>
      <c r="B116" s="68" t="s">
        <v>299</v>
      </c>
      <c r="C116" s="65">
        <v>81</v>
      </c>
      <c r="D116" s="65">
        <v>61</v>
      </c>
      <c r="E116" s="65">
        <f>SUM(C116:D116)</f>
        <v>142</v>
      </c>
      <c r="F116" s="65"/>
      <c r="L116" s="144"/>
      <c r="M116" s="144"/>
    </row>
    <row r="117" spans="12:13" ht="15.75" customHeight="1">
      <c r="L117" s="144"/>
      <c r="M117" s="144"/>
    </row>
    <row r="118" spans="2:9" ht="25.5" customHeight="1">
      <c r="B118" s="210" t="s">
        <v>300</v>
      </c>
      <c r="C118" s="133"/>
      <c r="D118" s="126"/>
      <c r="E118" s="126"/>
      <c r="F118" s="130"/>
      <c r="G118" s="128"/>
      <c r="H118" s="116"/>
      <c r="I118" s="126"/>
    </row>
    <row r="119" spans="1:16" ht="15.75" customHeight="1">
      <c r="A119" s="207" t="s">
        <v>87</v>
      </c>
      <c r="B119" s="208" t="s">
        <v>194</v>
      </c>
      <c r="C119" s="209"/>
      <c r="D119" s="209"/>
      <c r="E119" s="134">
        <f>SUM(E121:E122,E123:E124)</f>
        <v>1048</v>
      </c>
      <c r="F119" s="148">
        <v>4</v>
      </c>
      <c r="L119" s="144"/>
      <c r="M119" s="144"/>
      <c r="N119" s="144"/>
      <c r="O119" s="144"/>
      <c r="P119" s="144"/>
    </row>
    <row r="120" spans="1:16" ht="15.75" customHeight="1">
      <c r="A120" s="136" t="s">
        <v>4</v>
      </c>
      <c r="B120" s="137" t="s">
        <v>108</v>
      </c>
      <c r="C120" s="138">
        <v>1</v>
      </c>
      <c r="D120" s="138" t="s">
        <v>86</v>
      </c>
      <c r="E120" s="138" t="s">
        <v>79</v>
      </c>
      <c r="F120" s="138" t="s">
        <v>13</v>
      </c>
      <c r="L120" s="144"/>
      <c r="M120" s="144"/>
      <c r="N120" s="144"/>
      <c r="O120" s="144"/>
      <c r="P120" s="144"/>
    </row>
    <row r="121" spans="1:16" s="141" customFormat="1" ht="15.75" customHeight="1">
      <c r="A121" s="139" t="s">
        <v>83</v>
      </c>
      <c r="B121" s="140" t="s">
        <v>223</v>
      </c>
      <c r="C121" s="55">
        <v>140</v>
      </c>
      <c r="D121" s="55">
        <v>153</v>
      </c>
      <c r="E121" s="55">
        <f>SUM(C121:D121)</f>
        <v>293</v>
      </c>
      <c r="F121" s="55"/>
      <c r="I121" s="142"/>
      <c r="L121" s="144"/>
      <c r="M121" s="144"/>
      <c r="N121" s="144"/>
      <c r="O121" s="144"/>
      <c r="P121" s="144"/>
    </row>
    <row r="122" spans="1:16" s="141" customFormat="1" ht="15.75" customHeight="1">
      <c r="A122" s="139" t="s">
        <v>86</v>
      </c>
      <c r="B122" s="211" t="s">
        <v>301</v>
      </c>
      <c r="C122" s="55">
        <v>123</v>
      </c>
      <c r="D122" s="55">
        <v>127</v>
      </c>
      <c r="E122" s="55">
        <f>SUM(C122:D122)</f>
        <v>250</v>
      </c>
      <c r="F122" s="55"/>
      <c r="I122" s="142"/>
      <c r="L122" s="144"/>
      <c r="M122" s="144"/>
      <c r="N122" s="144"/>
      <c r="O122" s="144"/>
      <c r="P122" s="144"/>
    </row>
    <row r="123" spans="1:9" s="144" customFormat="1" ht="15.75" customHeight="1">
      <c r="A123" s="143" t="s">
        <v>87</v>
      </c>
      <c r="B123" s="68" t="s">
        <v>115</v>
      </c>
      <c r="C123" s="65">
        <v>106</v>
      </c>
      <c r="D123" s="65">
        <v>163</v>
      </c>
      <c r="E123" s="65">
        <f>SUM(C123:D123)</f>
        <v>269</v>
      </c>
      <c r="F123" s="65"/>
      <c r="I123" s="71"/>
    </row>
    <row r="124" spans="1:9" s="144" customFormat="1" ht="15.75" customHeight="1">
      <c r="A124" s="143" t="s">
        <v>89</v>
      </c>
      <c r="B124" s="212" t="s">
        <v>302</v>
      </c>
      <c r="C124" s="65">
        <v>91</v>
      </c>
      <c r="D124" s="65">
        <v>145</v>
      </c>
      <c r="E124" s="65">
        <f>SUM(C124:D124)</f>
        <v>236</v>
      </c>
      <c r="F124" s="65"/>
      <c r="I124" s="71"/>
    </row>
    <row r="125" spans="12:16" ht="15.75" customHeight="1">
      <c r="L125" s="144"/>
      <c r="M125" s="144"/>
      <c r="N125" s="144"/>
      <c r="O125" s="144"/>
      <c r="P125" s="144"/>
    </row>
    <row r="126" spans="1:6" ht="15.75" customHeight="1">
      <c r="A126" s="207" t="s">
        <v>303</v>
      </c>
      <c r="B126" s="208" t="s">
        <v>208</v>
      </c>
      <c r="C126" s="209"/>
      <c r="D126" s="209"/>
      <c r="E126" s="134">
        <f>SUM(E128:E129,E130:E131)</f>
        <v>737</v>
      </c>
      <c r="F126" s="148">
        <v>19</v>
      </c>
    </row>
    <row r="127" spans="1:6" ht="15.75" customHeight="1">
      <c r="A127" s="136" t="s">
        <v>4</v>
      </c>
      <c r="B127" s="137" t="s">
        <v>108</v>
      </c>
      <c r="C127" s="138">
        <v>1</v>
      </c>
      <c r="D127" s="138" t="s">
        <v>86</v>
      </c>
      <c r="E127" s="138" t="s">
        <v>79</v>
      </c>
      <c r="F127" s="138" t="s">
        <v>13</v>
      </c>
    </row>
    <row r="128" spans="1:9" s="141" customFormat="1" ht="15.75" customHeight="1">
      <c r="A128" s="139" t="s">
        <v>83</v>
      </c>
      <c r="B128" s="140" t="s">
        <v>304</v>
      </c>
      <c r="C128" s="55">
        <v>99</v>
      </c>
      <c r="D128" s="55">
        <v>86</v>
      </c>
      <c r="E128" s="55">
        <f>SUM(C128:D128)</f>
        <v>185</v>
      </c>
      <c r="F128" s="55"/>
      <c r="I128" s="142"/>
    </row>
    <row r="129" spans="1:9" s="141" customFormat="1" ht="15.75" customHeight="1">
      <c r="A129" s="139" t="s">
        <v>86</v>
      </c>
      <c r="B129" s="140" t="s">
        <v>209</v>
      </c>
      <c r="C129" s="55">
        <v>110</v>
      </c>
      <c r="D129" s="55">
        <v>108</v>
      </c>
      <c r="E129" s="55">
        <f>SUM(C129:D129)</f>
        <v>218</v>
      </c>
      <c r="F129" s="55"/>
      <c r="I129" s="142"/>
    </row>
    <row r="130" spans="1:9" s="144" customFormat="1" ht="15.75" customHeight="1">
      <c r="A130" s="143" t="s">
        <v>87</v>
      </c>
      <c r="B130" s="68" t="s">
        <v>210</v>
      </c>
      <c r="C130" s="65">
        <v>61</v>
      </c>
      <c r="D130" s="65">
        <v>80</v>
      </c>
      <c r="E130" s="65">
        <f>SUM(C130:D130)</f>
        <v>141</v>
      </c>
      <c r="F130" s="65"/>
      <c r="I130" s="71"/>
    </row>
    <row r="131" spans="1:9" s="144" customFormat="1" ht="15.75" customHeight="1">
      <c r="A131" s="143" t="s">
        <v>89</v>
      </c>
      <c r="B131" s="68" t="s">
        <v>305</v>
      </c>
      <c r="C131" s="65">
        <v>103</v>
      </c>
      <c r="D131" s="65">
        <v>90</v>
      </c>
      <c r="E131" s="65">
        <f>SUM(C131:D131)</f>
        <v>193</v>
      </c>
      <c r="F131" s="65"/>
      <c r="I131" s="71"/>
    </row>
    <row r="132" spans="12:13" ht="15.75" customHeight="1">
      <c r="L132" s="144"/>
      <c r="M132" s="144"/>
    </row>
    <row r="133" spans="1:13" ht="15.75" customHeight="1">
      <c r="A133" s="207" t="s">
        <v>306</v>
      </c>
      <c r="B133" s="208" t="s">
        <v>307</v>
      </c>
      <c r="C133" s="209"/>
      <c r="D133" s="209"/>
      <c r="E133" s="134">
        <f>SUM(E135:E136,E137:E138)</f>
        <v>976</v>
      </c>
      <c r="F133" s="148">
        <v>9</v>
      </c>
      <c r="L133" s="144"/>
      <c r="M133" s="144"/>
    </row>
    <row r="134" spans="1:13" ht="15.75" customHeight="1">
      <c r="A134" s="136" t="s">
        <v>4</v>
      </c>
      <c r="B134" s="137" t="s">
        <v>108</v>
      </c>
      <c r="C134" s="138">
        <v>1</v>
      </c>
      <c r="D134" s="138" t="s">
        <v>86</v>
      </c>
      <c r="E134" s="138" t="s">
        <v>79</v>
      </c>
      <c r="F134" s="138" t="s">
        <v>13</v>
      </c>
      <c r="L134" s="144"/>
      <c r="M134" s="144"/>
    </row>
    <row r="135" spans="1:13" ht="15.75" customHeight="1">
      <c r="A135" s="139" t="s">
        <v>83</v>
      </c>
      <c r="B135" s="140" t="s">
        <v>222</v>
      </c>
      <c r="C135" s="55">
        <v>166</v>
      </c>
      <c r="D135" s="55">
        <v>159</v>
      </c>
      <c r="E135" s="55">
        <f>SUM(C135:D135)</f>
        <v>325</v>
      </c>
      <c r="F135" s="55"/>
      <c r="L135" s="144"/>
      <c r="M135" s="144"/>
    </row>
    <row r="136" spans="1:13" ht="15.75" customHeight="1">
      <c r="A136" s="139" t="s">
        <v>86</v>
      </c>
      <c r="B136" s="140" t="s">
        <v>308</v>
      </c>
      <c r="C136" s="55">
        <v>151</v>
      </c>
      <c r="D136" s="55">
        <v>164</v>
      </c>
      <c r="E136" s="55">
        <f>SUM(C136:D136)</f>
        <v>315</v>
      </c>
      <c r="F136" s="55"/>
      <c r="L136" s="144"/>
      <c r="M136" s="144"/>
    </row>
    <row r="137" spans="1:13" ht="15.75" customHeight="1">
      <c r="A137" s="143" t="s">
        <v>87</v>
      </c>
      <c r="B137" s="71" t="s">
        <v>309</v>
      </c>
      <c r="C137" s="65">
        <v>88</v>
      </c>
      <c r="D137" s="65">
        <v>69</v>
      </c>
      <c r="E137" s="65">
        <f>SUM(C137:D137)</f>
        <v>157</v>
      </c>
      <c r="F137" s="65"/>
      <c r="L137" s="144"/>
      <c r="M137" s="144"/>
    </row>
    <row r="138" spans="1:13" ht="15.75" customHeight="1">
      <c r="A138" s="143" t="s">
        <v>89</v>
      </c>
      <c r="B138" s="68" t="s">
        <v>310</v>
      </c>
      <c r="C138" s="65">
        <v>98</v>
      </c>
      <c r="D138" s="65">
        <v>81</v>
      </c>
      <c r="E138" s="65">
        <f>SUM(C138:D138)</f>
        <v>179</v>
      </c>
      <c r="F138" s="65"/>
      <c r="L138" s="144"/>
      <c r="M138" s="144"/>
    </row>
    <row r="139" spans="12:13" ht="15.75" customHeight="1">
      <c r="L139" s="144"/>
      <c r="M139" s="144"/>
    </row>
    <row r="140" spans="1:6" ht="15.75" customHeight="1">
      <c r="A140" s="207" t="s">
        <v>101</v>
      </c>
      <c r="B140" s="213" t="s">
        <v>202</v>
      </c>
      <c r="C140" s="209"/>
      <c r="D140" s="209"/>
      <c r="E140" s="134">
        <f>SUM(E142:E143,E144:E145)</f>
        <v>779</v>
      </c>
      <c r="F140" s="148">
        <v>17</v>
      </c>
    </row>
    <row r="141" spans="1:6" ht="15.75" customHeight="1">
      <c r="A141" s="136" t="s">
        <v>4</v>
      </c>
      <c r="B141" s="137" t="s">
        <v>108</v>
      </c>
      <c r="C141" s="138">
        <v>1</v>
      </c>
      <c r="D141" s="138" t="s">
        <v>86</v>
      </c>
      <c r="E141" s="138" t="s">
        <v>79</v>
      </c>
      <c r="F141" s="138" t="s">
        <v>13</v>
      </c>
    </row>
    <row r="142" spans="1:13" s="141" customFormat="1" ht="15.75" customHeight="1">
      <c r="A142" s="139" t="s">
        <v>83</v>
      </c>
      <c r="B142" s="140" t="s">
        <v>311</v>
      </c>
      <c r="C142" s="55">
        <v>123</v>
      </c>
      <c r="D142" s="55">
        <v>154</v>
      </c>
      <c r="E142" s="55">
        <f>SUM(C142:D142)</f>
        <v>277</v>
      </c>
      <c r="F142" s="55"/>
      <c r="I142" s="142"/>
      <c r="L142" s="126"/>
      <c r="M142" s="126"/>
    </row>
    <row r="143" spans="1:13" s="141" customFormat="1" ht="15.75" customHeight="1">
      <c r="A143" s="139" t="s">
        <v>86</v>
      </c>
      <c r="B143" s="140" t="s">
        <v>312</v>
      </c>
      <c r="C143" s="55">
        <v>84</v>
      </c>
      <c r="D143" s="55">
        <v>95</v>
      </c>
      <c r="E143" s="55">
        <f>SUM(C143:D143)</f>
        <v>179</v>
      </c>
      <c r="F143" s="55"/>
      <c r="I143" s="142"/>
      <c r="L143" s="126"/>
      <c r="M143" s="126"/>
    </row>
    <row r="144" spans="1:9" s="144" customFormat="1" ht="15.75" customHeight="1">
      <c r="A144" s="143" t="s">
        <v>87</v>
      </c>
      <c r="B144" s="68" t="s">
        <v>313</v>
      </c>
      <c r="C144" s="65">
        <v>68</v>
      </c>
      <c r="D144" s="65">
        <v>68</v>
      </c>
      <c r="E144" s="65">
        <f>SUM(C144:D144)</f>
        <v>136</v>
      </c>
      <c r="F144" s="65"/>
      <c r="I144" s="71"/>
    </row>
    <row r="145" spans="1:9" s="144" customFormat="1" ht="15.75" customHeight="1">
      <c r="A145" s="143" t="s">
        <v>89</v>
      </c>
      <c r="B145" s="68" t="s">
        <v>203</v>
      </c>
      <c r="C145" s="65">
        <v>83</v>
      </c>
      <c r="D145" s="65">
        <v>104</v>
      </c>
      <c r="E145" s="65">
        <f>SUM(C145:D145)</f>
        <v>187</v>
      </c>
      <c r="F145" s="65"/>
      <c r="I145" s="71"/>
    </row>
    <row r="146" spans="12:13" ht="15.75" customHeight="1">
      <c r="L146" s="144"/>
      <c r="M146" s="144"/>
    </row>
    <row r="147" spans="1:13" ht="15.75" customHeight="1">
      <c r="A147" s="207" t="s">
        <v>314</v>
      </c>
      <c r="B147" s="208" t="s">
        <v>315</v>
      </c>
      <c r="C147" s="209"/>
      <c r="D147" s="209"/>
      <c r="E147" s="134">
        <f>SUM(E149:E150,E151:E152)</f>
        <v>713</v>
      </c>
      <c r="F147" s="148">
        <v>22</v>
      </c>
      <c r="L147" s="144"/>
      <c r="M147" s="144"/>
    </row>
    <row r="148" spans="1:13" ht="15.75" customHeight="1">
      <c r="A148" s="136" t="s">
        <v>4</v>
      </c>
      <c r="B148" s="137" t="s">
        <v>108</v>
      </c>
      <c r="C148" s="138">
        <v>1</v>
      </c>
      <c r="D148" s="138" t="s">
        <v>86</v>
      </c>
      <c r="E148" s="138" t="s">
        <v>79</v>
      </c>
      <c r="F148" s="138" t="s">
        <v>13</v>
      </c>
      <c r="L148" s="144"/>
      <c r="M148" s="144"/>
    </row>
    <row r="149" spans="1:13" ht="15.75" customHeight="1">
      <c r="A149" s="139" t="s">
        <v>83</v>
      </c>
      <c r="B149" s="140" t="s">
        <v>316</v>
      </c>
      <c r="C149" s="55">
        <v>92</v>
      </c>
      <c r="D149" s="55">
        <v>90</v>
      </c>
      <c r="E149" s="55">
        <f>SUM(C149:D149)</f>
        <v>182</v>
      </c>
      <c r="F149" s="55"/>
      <c r="L149" s="144"/>
      <c r="M149" s="144"/>
    </row>
    <row r="150" spans="1:13" ht="15.75" customHeight="1">
      <c r="A150" s="139" t="s">
        <v>86</v>
      </c>
      <c r="B150" s="140" t="s">
        <v>317</v>
      </c>
      <c r="C150" s="55">
        <v>145</v>
      </c>
      <c r="D150" s="55">
        <v>79</v>
      </c>
      <c r="E150" s="55">
        <f>SUM(C150:D150)</f>
        <v>224</v>
      </c>
      <c r="F150" s="55"/>
      <c r="L150" s="144"/>
      <c r="M150" s="144"/>
    </row>
    <row r="151" spans="1:13" ht="15.75" customHeight="1">
      <c r="A151" s="143" t="s">
        <v>87</v>
      </c>
      <c r="B151" s="71" t="s">
        <v>318</v>
      </c>
      <c r="C151" s="65">
        <v>82</v>
      </c>
      <c r="D151" s="65">
        <v>81</v>
      </c>
      <c r="E151" s="65">
        <f>SUM(C151:D151)</f>
        <v>163</v>
      </c>
      <c r="F151" s="65"/>
      <c r="L151" s="144"/>
      <c r="M151" s="144"/>
    </row>
    <row r="152" spans="1:13" ht="15.75" customHeight="1">
      <c r="A152" s="143" t="s">
        <v>89</v>
      </c>
      <c r="B152" s="68" t="s">
        <v>319</v>
      </c>
      <c r="C152" s="65">
        <v>92</v>
      </c>
      <c r="D152" s="65">
        <v>52</v>
      </c>
      <c r="E152" s="65">
        <f>SUM(C152:D152)</f>
        <v>144</v>
      </c>
      <c r="F152" s="65"/>
      <c r="L152" s="144"/>
      <c r="M152" s="144"/>
    </row>
    <row r="153" ht="15.75" customHeight="1">
      <c r="F153" s="127"/>
    </row>
    <row r="154" spans="1:13" ht="15.75" customHeight="1">
      <c r="A154" s="207" t="s">
        <v>320</v>
      </c>
      <c r="B154" s="208" t="s">
        <v>321</v>
      </c>
      <c r="C154" s="209"/>
      <c r="D154" s="209"/>
      <c r="E154" s="134">
        <f>SUM(E156:E157,E158:E159)</f>
        <v>717</v>
      </c>
      <c r="F154" s="148">
        <v>21</v>
      </c>
      <c r="L154" s="144"/>
      <c r="M154" s="144"/>
    </row>
    <row r="155" spans="1:13" ht="15.75" customHeight="1">
      <c r="A155" s="136" t="s">
        <v>4</v>
      </c>
      <c r="B155" s="137" t="s">
        <v>108</v>
      </c>
      <c r="C155" s="138">
        <v>1</v>
      </c>
      <c r="D155" s="138" t="s">
        <v>86</v>
      </c>
      <c r="E155" s="138" t="s">
        <v>79</v>
      </c>
      <c r="F155" s="138" t="s">
        <v>13</v>
      </c>
      <c r="L155" s="144"/>
      <c r="M155" s="144"/>
    </row>
    <row r="156" spans="1:13" ht="15.75" customHeight="1">
      <c r="A156" s="139" t="s">
        <v>83</v>
      </c>
      <c r="B156" s="140" t="s">
        <v>322</v>
      </c>
      <c r="C156" s="55">
        <v>99</v>
      </c>
      <c r="D156" s="55">
        <v>96</v>
      </c>
      <c r="E156" s="55">
        <f>SUM(C156:D156)</f>
        <v>195</v>
      </c>
      <c r="F156" s="55"/>
      <c r="L156" s="144"/>
      <c r="M156" s="144"/>
    </row>
    <row r="157" spans="1:13" ht="15.75" customHeight="1">
      <c r="A157" s="139" t="s">
        <v>86</v>
      </c>
      <c r="B157" s="140" t="s">
        <v>323</v>
      </c>
      <c r="C157" s="55">
        <v>129</v>
      </c>
      <c r="D157" s="55">
        <v>95</v>
      </c>
      <c r="E157" s="55">
        <f>SUM(C157:D157)</f>
        <v>224</v>
      </c>
      <c r="F157" s="55"/>
      <c r="L157" s="144"/>
      <c r="M157" s="144"/>
    </row>
    <row r="158" spans="1:13" ht="15.75" customHeight="1">
      <c r="A158" s="143" t="s">
        <v>87</v>
      </c>
      <c r="B158" s="71" t="s">
        <v>324</v>
      </c>
      <c r="C158" s="65">
        <v>53</v>
      </c>
      <c r="D158" s="65">
        <v>72</v>
      </c>
      <c r="E158" s="65">
        <f>SUM(C158:D158)</f>
        <v>125</v>
      </c>
      <c r="F158" s="65"/>
      <c r="L158" s="144"/>
      <c r="M158" s="144"/>
    </row>
    <row r="159" spans="1:13" ht="15.75" customHeight="1">
      <c r="A159" s="143" t="s">
        <v>89</v>
      </c>
      <c r="B159" s="68" t="s">
        <v>325</v>
      </c>
      <c r="C159" s="65">
        <v>63</v>
      </c>
      <c r="D159" s="65">
        <v>110</v>
      </c>
      <c r="E159" s="65">
        <f>SUM(C159:D159)</f>
        <v>173</v>
      </c>
      <c r="F159" s="65"/>
      <c r="L159" s="144"/>
      <c r="M159" s="144"/>
    </row>
    <row r="160" spans="12:13" ht="15.75" customHeight="1">
      <c r="L160" s="144"/>
      <c r="M160" s="144"/>
    </row>
    <row r="161" spans="1:13" ht="15.75" customHeight="1">
      <c r="A161" s="207" t="s">
        <v>100</v>
      </c>
      <c r="B161" s="208" t="s">
        <v>326</v>
      </c>
      <c r="C161" s="209"/>
      <c r="D161" s="209"/>
      <c r="E161" s="134">
        <f>SUM(E163:E164,E165:E166)</f>
        <v>925</v>
      </c>
      <c r="F161" s="148">
        <v>11</v>
      </c>
      <c r="L161" s="144"/>
      <c r="M161" s="144"/>
    </row>
    <row r="162" spans="1:13" ht="15.75" customHeight="1">
      <c r="A162" s="136" t="s">
        <v>4</v>
      </c>
      <c r="B162" s="137" t="s">
        <v>108</v>
      </c>
      <c r="C162" s="138">
        <v>1</v>
      </c>
      <c r="D162" s="138" t="s">
        <v>86</v>
      </c>
      <c r="E162" s="138" t="s">
        <v>79</v>
      </c>
      <c r="F162" s="138" t="s">
        <v>13</v>
      </c>
      <c r="L162" s="144"/>
      <c r="M162" s="144"/>
    </row>
    <row r="163" spans="1:13" ht="15.75" customHeight="1">
      <c r="A163" s="139" t="s">
        <v>83</v>
      </c>
      <c r="B163" s="140" t="s">
        <v>327</v>
      </c>
      <c r="C163" s="55">
        <v>144</v>
      </c>
      <c r="D163" s="55">
        <v>120</v>
      </c>
      <c r="E163" s="55">
        <f>SUM(C163:D163)</f>
        <v>264</v>
      </c>
      <c r="F163" s="55"/>
      <c r="L163" s="144"/>
      <c r="M163" s="144"/>
    </row>
    <row r="164" spans="1:13" ht="15.75" customHeight="1">
      <c r="A164" s="139" t="s">
        <v>86</v>
      </c>
      <c r="B164" s="140" t="s">
        <v>328</v>
      </c>
      <c r="C164" s="55">
        <v>106</v>
      </c>
      <c r="D164" s="55">
        <v>106</v>
      </c>
      <c r="E164" s="55">
        <f>SUM(C164:D164)</f>
        <v>212</v>
      </c>
      <c r="F164" s="55"/>
      <c r="L164" s="144"/>
      <c r="M164" s="144"/>
    </row>
    <row r="165" spans="1:13" ht="15.75" customHeight="1">
      <c r="A165" s="143" t="s">
        <v>87</v>
      </c>
      <c r="B165" s="71" t="s">
        <v>329</v>
      </c>
      <c r="C165" s="65">
        <v>149</v>
      </c>
      <c r="D165" s="65">
        <v>134</v>
      </c>
      <c r="E165" s="65">
        <f>SUM(C165:D165)</f>
        <v>283</v>
      </c>
      <c r="F165" s="65"/>
      <c r="L165" s="144"/>
      <c r="M165" s="144"/>
    </row>
    <row r="166" spans="1:13" ht="15.75" customHeight="1">
      <c r="A166" s="143" t="s">
        <v>89</v>
      </c>
      <c r="B166" s="68" t="s">
        <v>330</v>
      </c>
      <c r="C166" s="65">
        <v>89</v>
      </c>
      <c r="D166" s="65">
        <v>77</v>
      </c>
      <c r="E166" s="65">
        <f>SUM(C166:D166)</f>
        <v>166</v>
      </c>
      <c r="F166" s="65"/>
      <c r="L166" s="144"/>
      <c r="M166" s="144"/>
    </row>
    <row r="167" ht="15.75" customHeight="1"/>
    <row r="168" spans="1:13" ht="15.75" customHeight="1">
      <c r="A168" s="207" t="s">
        <v>331</v>
      </c>
      <c r="B168" s="208" t="s">
        <v>332</v>
      </c>
      <c r="C168" s="209"/>
      <c r="D168" s="209"/>
      <c r="E168" s="134">
        <f>SUM(E170:E171,E172:E173)</f>
        <v>770</v>
      </c>
      <c r="F168" s="148">
        <v>18</v>
      </c>
      <c r="L168" s="144"/>
      <c r="M168" s="144"/>
    </row>
    <row r="169" spans="1:13" ht="15.75" customHeight="1">
      <c r="A169" s="136" t="s">
        <v>4</v>
      </c>
      <c r="B169" s="137" t="s">
        <v>108</v>
      </c>
      <c r="C169" s="138">
        <v>1</v>
      </c>
      <c r="D169" s="138" t="s">
        <v>86</v>
      </c>
      <c r="E169" s="138" t="s">
        <v>79</v>
      </c>
      <c r="F169" s="138" t="s">
        <v>13</v>
      </c>
      <c r="L169" s="144"/>
      <c r="M169" s="144"/>
    </row>
    <row r="170" spans="1:13" ht="15.75" customHeight="1">
      <c r="A170" s="139" t="s">
        <v>83</v>
      </c>
      <c r="B170" s="140" t="s">
        <v>111</v>
      </c>
      <c r="C170" s="55">
        <v>83</v>
      </c>
      <c r="D170" s="55">
        <v>115</v>
      </c>
      <c r="E170" s="55">
        <f>SUM(C170:D170)</f>
        <v>198</v>
      </c>
      <c r="F170" s="55"/>
      <c r="L170" s="144"/>
      <c r="M170" s="144"/>
    </row>
    <row r="171" spans="1:13" ht="15.75" customHeight="1">
      <c r="A171" s="139" t="s">
        <v>86</v>
      </c>
      <c r="B171" s="140" t="s">
        <v>112</v>
      </c>
      <c r="C171" s="55">
        <v>103</v>
      </c>
      <c r="D171" s="55">
        <v>107</v>
      </c>
      <c r="E171" s="55">
        <f>SUM(C171:D171)</f>
        <v>210</v>
      </c>
      <c r="F171" s="55"/>
      <c r="L171" s="144"/>
      <c r="M171" s="144"/>
    </row>
    <row r="172" spans="1:13" ht="15.75" customHeight="1">
      <c r="A172" s="143" t="s">
        <v>87</v>
      </c>
      <c r="B172" s="71" t="s">
        <v>113</v>
      </c>
      <c r="C172" s="65">
        <v>88</v>
      </c>
      <c r="D172" s="65">
        <v>83</v>
      </c>
      <c r="E172" s="65">
        <f>SUM(C172:D172)</f>
        <v>171</v>
      </c>
      <c r="F172" s="65"/>
      <c r="L172" s="144"/>
      <c r="M172" s="144"/>
    </row>
    <row r="173" spans="1:13" ht="15.75" customHeight="1">
      <c r="A173" s="143" t="s">
        <v>89</v>
      </c>
      <c r="B173" s="68" t="s">
        <v>114</v>
      </c>
      <c r="C173" s="65">
        <v>109</v>
      </c>
      <c r="D173" s="65">
        <v>82</v>
      </c>
      <c r="E173" s="65">
        <f>SUM(C173:D173)</f>
        <v>191</v>
      </c>
      <c r="F173" s="65"/>
      <c r="L173" s="144"/>
      <c r="M173" s="144"/>
    </row>
    <row r="174" ht="15.75" customHeight="1"/>
    <row r="175" ht="15.75" customHeight="1"/>
    <row r="176" spans="2:5" ht="15.75" customHeight="1">
      <c r="B176" s="124" t="s">
        <v>102</v>
      </c>
      <c r="C176" s="117"/>
      <c r="E176" s="125" t="s">
        <v>103</v>
      </c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</sheetData>
  <sheetProtection/>
  <printOptions/>
  <pageMargins left="0.7874015748031497" right="0.5905511811023623" top="0.5905511811023623" bottom="0.4724409448818898" header="0.2362204724409449" footer="0.4724409448818898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4.25" customHeight="1"/>
  <cols>
    <col min="1" max="1" width="3.375" style="152" customWidth="1"/>
    <col min="2" max="2" width="20.00390625" style="152" customWidth="1"/>
    <col min="3" max="3" width="33.125" style="44" customWidth="1"/>
    <col min="4" max="6" width="6.75390625" style="39" customWidth="1"/>
    <col min="7" max="7" width="6.00390625" style="153" customWidth="1"/>
    <col min="8" max="8" width="6.75390625" style="78" customWidth="1"/>
    <col min="9" max="16384" width="9.125" style="39" customWidth="1"/>
  </cols>
  <sheetData>
    <row r="1" spans="3:8" ht="15.75" customHeight="1">
      <c r="C1" s="38" t="s">
        <v>104</v>
      </c>
      <c r="H1" s="40"/>
    </row>
    <row r="2" spans="1:8" s="41" customFormat="1" ht="15.75" customHeight="1">
      <c r="A2" s="154"/>
      <c r="B2" s="119"/>
      <c r="C2" s="38" t="s">
        <v>105</v>
      </c>
      <c r="G2" s="155"/>
      <c r="H2" s="42"/>
    </row>
    <row r="3" spans="1:8" s="41" customFormat="1" ht="15" customHeight="1">
      <c r="A3" s="154"/>
      <c r="B3" s="119"/>
      <c r="C3" s="43" t="s">
        <v>124</v>
      </c>
      <c r="G3" s="155"/>
      <c r="H3" s="42"/>
    </row>
    <row r="4" spans="1:8" ht="14.25" customHeight="1">
      <c r="A4" s="214" t="s">
        <v>333</v>
      </c>
      <c r="H4" s="45" t="s">
        <v>334</v>
      </c>
    </row>
    <row r="5" spans="1:8" ht="14.25" customHeight="1">
      <c r="A5" s="49" t="s">
        <v>4</v>
      </c>
      <c r="B5" s="64" t="s">
        <v>108</v>
      </c>
      <c r="C5" s="156" t="s">
        <v>125</v>
      </c>
      <c r="D5" s="47" t="s">
        <v>126</v>
      </c>
      <c r="E5" s="48"/>
      <c r="F5" s="49" t="s">
        <v>79</v>
      </c>
      <c r="G5" s="215" t="s">
        <v>211</v>
      </c>
      <c r="H5" s="50" t="s">
        <v>13</v>
      </c>
    </row>
    <row r="6" spans="1:8" ht="14.25" customHeight="1">
      <c r="A6" s="53" t="s">
        <v>5</v>
      </c>
      <c r="B6" s="157" t="s">
        <v>127</v>
      </c>
      <c r="C6" s="158"/>
      <c r="D6" s="52">
        <v>1</v>
      </c>
      <c r="E6" s="52">
        <v>2</v>
      </c>
      <c r="F6" s="53" t="s">
        <v>28</v>
      </c>
      <c r="G6" s="216" t="s">
        <v>128</v>
      </c>
      <c r="H6" s="54"/>
    </row>
    <row r="7" spans="1:8" ht="14.25" customHeight="1">
      <c r="A7" s="159">
        <v>1</v>
      </c>
      <c r="B7" s="160" t="s">
        <v>196</v>
      </c>
      <c r="C7" s="161" t="s">
        <v>248</v>
      </c>
      <c r="D7" s="162">
        <f>IF(B7="","",VLOOKUP(B7,'[1]боулинг-ком-лич'!$B$6:$D$192,2,FALSE))</f>
        <v>120</v>
      </c>
      <c r="E7" s="217">
        <f>IF(B7="","",VLOOKUP(B7,'[1]боулинг-ком-лич'!$B$6:$D$192,3,FALSE))</f>
        <v>237</v>
      </c>
      <c r="F7" s="164">
        <f aca="true" t="shared" si="0" ref="F7:F54">SUM(D7:E7)</f>
        <v>357</v>
      </c>
      <c r="G7" s="165">
        <f aca="true" t="shared" si="1" ref="G7:G54">F7/2</f>
        <v>178.5</v>
      </c>
      <c r="H7" s="56">
        <v>1</v>
      </c>
    </row>
    <row r="8" spans="1:8" ht="14.25" customHeight="1">
      <c r="A8" s="159">
        <v>2</v>
      </c>
      <c r="B8" s="160" t="s">
        <v>120</v>
      </c>
      <c r="C8" s="161" t="s">
        <v>84</v>
      </c>
      <c r="D8" s="162">
        <f>IF(B8="","",VLOOKUP(B8,'[1]боулинг-ком-лич'!$B$6:$D$192,2,FALSE))</f>
        <v>155</v>
      </c>
      <c r="E8" s="163">
        <f>IF(B8="","",VLOOKUP(B8,'[1]боулинг-ком-лич'!$B$6:$D$192,3,FALSE))</f>
        <v>188</v>
      </c>
      <c r="F8" s="164">
        <f t="shared" si="0"/>
        <v>343</v>
      </c>
      <c r="G8" s="165">
        <f t="shared" si="1"/>
        <v>171.5</v>
      </c>
      <c r="H8" s="56">
        <v>2</v>
      </c>
    </row>
    <row r="9" spans="1:8" ht="14.25" customHeight="1">
      <c r="A9" s="159">
        <v>3</v>
      </c>
      <c r="B9" s="166" t="s">
        <v>198</v>
      </c>
      <c r="C9" s="161" t="s">
        <v>197</v>
      </c>
      <c r="D9" s="162">
        <f>IF(B9="","",VLOOKUP(B9,'[1]боулинг-ком-лич'!$B$6:$D$192,2,FALSE))</f>
        <v>158</v>
      </c>
      <c r="E9" s="163">
        <f>IF(B9="","",VLOOKUP(B9,'[1]боулинг-ком-лич'!$B$6:$D$192,3,FALSE))</f>
        <v>181</v>
      </c>
      <c r="F9" s="164">
        <f t="shared" si="0"/>
        <v>339</v>
      </c>
      <c r="G9" s="165">
        <f t="shared" si="1"/>
        <v>169.5</v>
      </c>
      <c r="H9" s="56">
        <v>3</v>
      </c>
    </row>
    <row r="10" spans="1:8" ht="14.25" customHeight="1">
      <c r="A10" s="159">
        <v>4</v>
      </c>
      <c r="B10" s="167" t="s">
        <v>119</v>
      </c>
      <c r="C10" s="161" t="s">
        <v>84</v>
      </c>
      <c r="D10" s="162">
        <f>IF(B10="","",VLOOKUP(B10,'[1]боулинг-ком-лич'!$B$6:$D$192,2,FALSE))</f>
        <v>190</v>
      </c>
      <c r="E10" s="163">
        <f>IF(B10="","",VLOOKUP(B10,'[1]боулинг-ком-лич'!$B$6:$D$192,3,FALSE))</f>
        <v>148</v>
      </c>
      <c r="F10" s="164">
        <f t="shared" si="0"/>
        <v>338</v>
      </c>
      <c r="G10" s="165">
        <f t="shared" si="1"/>
        <v>169</v>
      </c>
      <c r="H10" s="58">
        <v>4</v>
      </c>
    </row>
    <row r="11" spans="1:8" ht="14.25" customHeight="1">
      <c r="A11" s="159">
        <v>5</v>
      </c>
      <c r="B11" s="167" t="s">
        <v>199</v>
      </c>
      <c r="C11" s="161" t="s">
        <v>197</v>
      </c>
      <c r="D11" s="162">
        <f>IF(B11="","",VLOOKUP(B11,'[1]боулинг-ком-лич'!$B$6:$D$192,2,FALSE))</f>
        <v>155</v>
      </c>
      <c r="E11" s="163">
        <f>IF(B11="","",VLOOKUP(B11,'[1]боулинг-ком-лич'!$B$6:$D$192,3,FALSE))</f>
        <v>181</v>
      </c>
      <c r="F11" s="164">
        <f t="shared" si="0"/>
        <v>336</v>
      </c>
      <c r="G11" s="165">
        <f t="shared" si="1"/>
        <v>168</v>
      </c>
      <c r="H11" s="58">
        <v>5</v>
      </c>
    </row>
    <row r="12" spans="1:8" ht="14.25" customHeight="1">
      <c r="A12" s="159">
        <v>6</v>
      </c>
      <c r="B12" s="167" t="s">
        <v>193</v>
      </c>
      <c r="C12" s="161" t="s">
        <v>261</v>
      </c>
      <c r="D12" s="162">
        <f>IF(B12="","",VLOOKUP(B12,'[1]боулинг-ком-лич'!$B$6:$D$192,2,FALSE))</f>
        <v>126</v>
      </c>
      <c r="E12" s="163">
        <f>IF(B12="","",VLOOKUP(B12,'[1]боулинг-ком-лич'!$B$6:$D$192,3,FALSE))</f>
        <v>207</v>
      </c>
      <c r="F12" s="164">
        <f t="shared" si="0"/>
        <v>333</v>
      </c>
      <c r="G12" s="165">
        <f t="shared" si="1"/>
        <v>166.5</v>
      </c>
      <c r="H12" s="58">
        <v>6</v>
      </c>
    </row>
    <row r="13" spans="1:8" ht="14.25" customHeight="1">
      <c r="A13" s="159">
        <v>7</v>
      </c>
      <c r="B13" s="167" t="s">
        <v>205</v>
      </c>
      <c r="C13" s="161" t="s">
        <v>204</v>
      </c>
      <c r="D13" s="162">
        <f>IF(B13="","",VLOOKUP(B13,'[1]боулинг-ком-лич'!$B$6:$D$192,2,FALSE))</f>
        <v>171</v>
      </c>
      <c r="E13" s="163">
        <f>IF(B13="","",VLOOKUP(B13,'[1]боулинг-ком-лич'!$B$6:$D$192,3,FALSE))</f>
        <v>156</v>
      </c>
      <c r="F13" s="164">
        <f t="shared" si="0"/>
        <v>327</v>
      </c>
      <c r="G13" s="165">
        <f t="shared" si="1"/>
        <v>163.5</v>
      </c>
      <c r="H13" s="58">
        <v>7</v>
      </c>
    </row>
    <row r="14" spans="1:8" ht="14.25" customHeight="1">
      <c r="A14" s="159">
        <v>8</v>
      </c>
      <c r="B14" s="167" t="s">
        <v>222</v>
      </c>
      <c r="C14" s="161" t="s">
        <v>307</v>
      </c>
      <c r="D14" s="162">
        <f>IF(B14="","",VLOOKUP(B14,'[1]боулинг-ком-лич'!$B$6:$D$192,2,FALSE))</f>
        <v>166</v>
      </c>
      <c r="E14" s="163">
        <f>IF(B14="","",VLOOKUP(B14,'[1]боулинг-ком-лич'!$B$6:$D$192,3,FALSE))</f>
        <v>159</v>
      </c>
      <c r="F14" s="164">
        <f t="shared" si="0"/>
        <v>325</v>
      </c>
      <c r="G14" s="165">
        <f t="shared" si="1"/>
        <v>162.5</v>
      </c>
      <c r="H14" s="58">
        <v>8</v>
      </c>
    </row>
    <row r="15" spans="1:8" ht="14.25" customHeight="1">
      <c r="A15" s="159">
        <v>9</v>
      </c>
      <c r="B15" s="167" t="s">
        <v>281</v>
      </c>
      <c r="C15" s="161" t="s">
        <v>280</v>
      </c>
      <c r="D15" s="162">
        <f>IF(B15="","",VLOOKUP(B15,'[1]боулинг-ком-лич'!$B$6:$D$192,2,FALSE))</f>
        <v>128</v>
      </c>
      <c r="E15" s="163">
        <f>IF(B15="","",VLOOKUP(B15,'[1]боулинг-ком-лич'!$B$6:$D$192,3,FALSE))</f>
        <v>192</v>
      </c>
      <c r="F15" s="164">
        <f>SUM(D15:E15)</f>
        <v>320</v>
      </c>
      <c r="G15" s="165">
        <f>F15/2</f>
        <v>160</v>
      </c>
      <c r="H15" s="58">
        <v>9</v>
      </c>
    </row>
    <row r="16" spans="1:8" ht="14.25" customHeight="1">
      <c r="A16" s="159">
        <v>10</v>
      </c>
      <c r="B16" s="170" t="s">
        <v>253</v>
      </c>
      <c r="C16" s="161" t="s">
        <v>195</v>
      </c>
      <c r="D16" s="162">
        <f>IF(B16="","",VLOOKUP(B16,'[1]боулинг-ком-лич'!$B$6:$D$192,2,FALSE))</f>
        <v>174</v>
      </c>
      <c r="E16" s="163">
        <f>IF(B16="","",VLOOKUP(B16,'[1]боулинг-ком-лич'!$B$6:$D$192,3,FALSE))</f>
        <v>146</v>
      </c>
      <c r="F16" s="164">
        <f t="shared" si="0"/>
        <v>320</v>
      </c>
      <c r="G16" s="165">
        <f t="shared" si="1"/>
        <v>160</v>
      </c>
      <c r="H16" s="58">
        <v>10</v>
      </c>
    </row>
    <row r="17" spans="1:8" ht="14.25" customHeight="1">
      <c r="A17" s="159">
        <v>11</v>
      </c>
      <c r="B17" s="167" t="s">
        <v>308</v>
      </c>
      <c r="C17" s="161" t="s">
        <v>307</v>
      </c>
      <c r="D17" s="162">
        <f>IF(B17="","",VLOOKUP(B17,'[1]боулинг-ком-лич'!$B$6:$D$192,2,FALSE))</f>
        <v>151</v>
      </c>
      <c r="E17" s="163">
        <f>IF(B17="","",VLOOKUP(B17,'[1]боулинг-ком-лич'!$B$6:$D$192,3,FALSE))</f>
        <v>164</v>
      </c>
      <c r="F17" s="164">
        <f t="shared" si="0"/>
        <v>315</v>
      </c>
      <c r="G17" s="165">
        <f t="shared" si="1"/>
        <v>157.5</v>
      </c>
      <c r="H17" s="58">
        <v>11</v>
      </c>
    </row>
    <row r="18" spans="1:8" ht="14.25" customHeight="1">
      <c r="A18" s="159">
        <v>12</v>
      </c>
      <c r="B18" s="167" t="s">
        <v>267</v>
      </c>
      <c r="C18" s="161" t="s">
        <v>266</v>
      </c>
      <c r="D18" s="162">
        <f>IF(B18="","",VLOOKUP(B18,'[1]боулинг-ком-лич'!$B$6:$D$192,2,FALSE))</f>
        <v>151</v>
      </c>
      <c r="E18" s="163">
        <f>IF(B18="","",VLOOKUP(B18,'[1]боулинг-ком-лич'!$B$6:$D$192,3,FALSE))</f>
        <v>157</v>
      </c>
      <c r="F18" s="164">
        <f t="shared" si="0"/>
        <v>308</v>
      </c>
      <c r="G18" s="165">
        <f t="shared" si="1"/>
        <v>154</v>
      </c>
      <c r="H18" s="58">
        <v>12</v>
      </c>
    </row>
    <row r="19" spans="1:8" ht="14.25" customHeight="1">
      <c r="A19" s="159">
        <v>13</v>
      </c>
      <c r="B19" s="167" t="s">
        <v>223</v>
      </c>
      <c r="C19" s="161" t="s">
        <v>194</v>
      </c>
      <c r="D19" s="162">
        <f>IF(B19="","",VLOOKUP(B19,'[1]боулинг-ком-лич'!$B$6:$D$192,2,FALSE))</f>
        <v>140</v>
      </c>
      <c r="E19" s="163">
        <f>IF(B19="","",VLOOKUP(B19,'[1]боулинг-ком-лич'!$B$6:$D$192,3,FALSE))</f>
        <v>153</v>
      </c>
      <c r="F19" s="164">
        <f t="shared" si="0"/>
        <v>293</v>
      </c>
      <c r="G19" s="165">
        <f t="shared" si="1"/>
        <v>146.5</v>
      </c>
      <c r="H19" s="58">
        <v>13</v>
      </c>
    </row>
    <row r="20" spans="1:8" ht="14.25" customHeight="1">
      <c r="A20" s="159">
        <v>14</v>
      </c>
      <c r="B20" s="167" t="s">
        <v>273</v>
      </c>
      <c r="C20" s="161" t="s">
        <v>271</v>
      </c>
      <c r="D20" s="162">
        <f>IF(B20="","",VLOOKUP(B20,'[1]боулинг-ком-лич'!$B$6:$D$192,2,FALSE))</f>
        <v>180</v>
      </c>
      <c r="E20" s="163">
        <f>IF(B20="","",VLOOKUP(B20,'[1]боулинг-ком-лич'!$B$6:$D$192,3,FALSE))</f>
        <v>111</v>
      </c>
      <c r="F20" s="164">
        <f t="shared" si="0"/>
        <v>291</v>
      </c>
      <c r="G20" s="165">
        <f t="shared" si="1"/>
        <v>145.5</v>
      </c>
      <c r="H20" s="58">
        <v>14</v>
      </c>
    </row>
    <row r="21" spans="1:8" ht="14.25" customHeight="1">
      <c r="A21" s="159">
        <v>15</v>
      </c>
      <c r="B21" s="167" t="s">
        <v>268</v>
      </c>
      <c r="C21" s="161" t="s">
        <v>266</v>
      </c>
      <c r="D21" s="162">
        <f>IF(B21="","",VLOOKUP(B21,'[1]боулинг-ком-лич'!$B$6:$D$192,2,FALSE))</f>
        <v>175</v>
      </c>
      <c r="E21" s="163">
        <f>IF(B21="","",VLOOKUP(B21,'[1]боулинг-ком-лич'!$B$6:$D$192,3,FALSE))</f>
        <v>104</v>
      </c>
      <c r="F21" s="164">
        <f t="shared" si="0"/>
        <v>279</v>
      </c>
      <c r="G21" s="165">
        <f t="shared" si="1"/>
        <v>139.5</v>
      </c>
      <c r="H21" s="58">
        <v>15</v>
      </c>
    </row>
    <row r="22" spans="1:8" ht="14.25" customHeight="1">
      <c r="A22" s="159">
        <v>16</v>
      </c>
      <c r="B22" s="168" t="s">
        <v>110</v>
      </c>
      <c r="C22" s="161" t="s">
        <v>195</v>
      </c>
      <c r="D22" s="162">
        <f>IF(B22="","",VLOOKUP(B22,'[1]боулинг-ком-лич'!$B$6:$D$192,2,FALSE))</f>
        <v>138</v>
      </c>
      <c r="E22" s="163">
        <f>IF(B22="","",VLOOKUP(B22,'[1]боулинг-ком-лич'!$B$6:$D$192,3,FALSE))</f>
        <v>141</v>
      </c>
      <c r="F22" s="164">
        <f t="shared" si="0"/>
        <v>279</v>
      </c>
      <c r="G22" s="165">
        <f t="shared" si="1"/>
        <v>139.5</v>
      </c>
      <c r="H22" s="58">
        <v>16</v>
      </c>
    </row>
    <row r="23" spans="1:8" ht="14.25" customHeight="1">
      <c r="A23" s="159">
        <v>17</v>
      </c>
      <c r="B23" s="167" t="s">
        <v>291</v>
      </c>
      <c r="C23" s="218" t="s">
        <v>290</v>
      </c>
      <c r="D23" s="162">
        <f>IF(B23="","",VLOOKUP(B23,'[1]боулинг-ком-лич'!$B$6:$D$192,2,FALSE))</f>
        <v>154</v>
      </c>
      <c r="E23" s="163">
        <f>IF(B23="","",VLOOKUP(B23,'[1]боулинг-ком-лич'!$B$6:$D$192,3,FALSE))</f>
        <v>124</v>
      </c>
      <c r="F23" s="164">
        <f t="shared" si="0"/>
        <v>278</v>
      </c>
      <c r="G23" s="165">
        <f t="shared" si="1"/>
        <v>139</v>
      </c>
      <c r="H23" s="58">
        <v>17</v>
      </c>
    </row>
    <row r="24" spans="1:8" ht="14.25" customHeight="1">
      <c r="A24" s="159">
        <v>18</v>
      </c>
      <c r="B24" s="167" t="s">
        <v>311</v>
      </c>
      <c r="C24" s="161" t="s">
        <v>202</v>
      </c>
      <c r="D24" s="162">
        <f>IF(B24="","",VLOOKUP(B24,'[1]боулинг-ком-лич'!$B$6:$D$192,2,FALSE))</f>
        <v>123</v>
      </c>
      <c r="E24" s="163">
        <f>IF(B24="","",VLOOKUP(B24,'[1]боулинг-ком-лич'!$B$6:$D$192,3,FALSE))</f>
        <v>154</v>
      </c>
      <c r="F24" s="164">
        <f t="shared" si="0"/>
        <v>277</v>
      </c>
      <c r="G24" s="165">
        <f t="shared" si="1"/>
        <v>138.5</v>
      </c>
      <c r="H24" s="58">
        <v>18</v>
      </c>
    </row>
    <row r="25" spans="1:8" ht="14.25" customHeight="1">
      <c r="A25" s="159">
        <v>19</v>
      </c>
      <c r="B25" s="167" t="s">
        <v>292</v>
      </c>
      <c r="C25" s="218" t="s">
        <v>290</v>
      </c>
      <c r="D25" s="162">
        <f>IF(B25="","",VLOOKUP(B25,'[1]боулинг-ком-лич'!$B$6:$D$192,2,FALSE))</f>
        <v>116</v>
      </c>
      <c r="E25" s="163">
        <f>IF(B25="","",VLOOKUP(B25,'[1]боулинг-ком-лич'!$B$6:$D$192,3,FALSE))</f>
        <v>157</v>
      </c>
      <c r="F25" s="164">
        <f t="shared" si="0"/>
        <v>273</v>
      </c>
      <c r="G25" s="165">
        <f t="shared" si="1"/>
        <v>136.5</v>
      </c>
      <c r="H25" s="58">
        <v>19</v>
      </c>
    </row>
    <row r="26" spans="1:8" ht="14.25" customHeight="1">
      <c r="A26" s="159">
        <v>20</v>
      </c>
      <c r="B26" s="168" t="s">
        <v>221</v>
      </c>
      <c r="C26" s="161" t="s">
        <v>98</v>
      </c>
      <c r="D26" s="162">
        <f>IF(B26="","",VLOOKUP(B26,'[1]боулинг-ком-лич'!$B$6:$D$192,2,FALSE))</f>
        <v>133</v>
      </c>
      <c r="E26" s="163">
        <f>IF(B26="","",VLOOKUP(B26,'[1]боулинг-ком-лич'!$B$6:$D$192,3,FALSE))</f>
        <v>138</v>
      </c>
      <c r="F26" s="164">
        <f t="shared" si="0"/>
        <v>271</v>
      </c>
      <c r="G26" s="165">
        <f t="shared" si="1"/>
        <v>135.5</v>
      </c>
      <c r="H26" s="58">
        <v>20</v>
      </c>
    </row>
    <row r="27" spans="1:8" ht="14.25" customHeight="1">
      <c r="A27" s="159">
        <v>21</v>
      </c>
      <c r="B27" s="170" t="s">
        <v>116</v>
      </c>
      <c r="C27" s="161" t="s">
        <v>93</v>
      </c>
      <c r="D27" s="162">
        <f>IF(B27="","",VLOOKUP(B27,'[1]боулинг-ком-лич'!$B$6:$D$192,2,FALSE))</f>
        <v>115</v>
      </c>
      <c r="E27" s="163">
        <f>IF(B27="","",VLOOKUP(B27,'[1]боулинг-ком-лич'!$B$6:$D$192,3,FALSE))</f>
        <v>155</v>
      </c>
      <c r="F27" s="164">
        <f t="shared" si="0"/>
        <v>270</v>
      </c>
      <c r="G27" s="165">
        <f t="shared" si="1"/>
        <v>135</v>
      </c>
      <c r="H27" s="58">
        <v>21</v>
      </c>
    </row>
    <row r="28" spans="1:8" ht="14.25" customHeight="1">
      <c r="A28" s="159">
        <v>22</v>
      </c>
      <c r="B28" s="167" t="s">
        <v>327</v>
      </c>
      <c r="C28" s="161" t="s">
        <v>326</v>
      </c>
      <c r="D28" s="162">
        <f>IF(B28="","",VLOOKUP(B28,'[1]боулинг-ком-лич'!$B$6:$D$192,2,FALSE))</f>
        <v>144</v>
      </c>
      <c r="E28" s="163">
        <f>IF(B28="","",VLOOKUP(B28,'[1]боулинг-ком-лич'!$B$6:$D$192,3,FALSE))</f>
        <v>120</v>
      </c>
      <c r="F28" s="164">
        <f t="shared" si="0"/>
        <v>264</v>
      </c>
      <c r="G28" s="165">
        <f t="shared" si="1"/>
        <v>132</v>
      </c>
      <c r="H28" s="58">
        <v>22</v>
      </c>
    </row>
    <row r="29" spans="1:8" ht="14.25" customHeight="1">
      <c r="A29" s="159">
        <v>23</v>
      </c>
      <c r="B29" s="167" t="s">
        <v>276</v>
      </c>
      <c r="C29" s="161" t="s">
        <v>275</v>
      </c>
      <c r="D29" s="162">
        <f>IF(B29="","",VLOOKUP(B29,'[1]боулинг-ком-лич'!$B$6:$D$192,2,FALSE))</f>
        <v>164</v>
      </c>
      <c r="E29" s="163">
        <f>IF(B29="","",VLOOKUP(B29,'[1]боулинг-ком-лич'!$B$6:$D$192,3,FALSE))</f>
        <v>99</v>
      </c>
      <c r="F29" s="164">
        <f t="shared" si="0"/>
        <v>263</v>
      </c>
      <c r="G29" s="165">
        <f t="shared" si="1"/>
        <v>131.5</v>
      </c>
      <c r="H29" s="58">
        <v>23</v>
      </c>
    </row>
    <row r="30" spans="1:8" ht="14.25" customHeight="1">
      <c r="A30" s="159">
        <v>24</v>
      </c>
      <c r="B30" s="167" t="s">
        <v>262</v>
      </c>
      <c r="C30" s="161" t="s">
        <v>261</v>
      </c>
      <c r="D30" s="162">
        <f>IF(B30="","",VLOOKUP(B30,'[1]боулинг-ком-лич'!$B$6:$D$192,2,FALSE))</f>
        <v>117</v>
      </c>
      <c r="E30" s="163">
        <f>IF(B30="","",VLOOKUP(B30,'[1]боулинг-ком-лич'!$B$6:$D$192,3,FALSE))</f>
        <v>144</v>
      </c>
      <c r="F30" s="164">
        <f>SUM(D30:E30)</f>
        <v>261</v>
      </c>
      <c r="G30" s="165">
        <f>F30/2</f>
        <v>130.5</v>
      </c>
      <c r="H30" s="58">
        <v>24</v>
      </c>
    </row>
    <row r="31" spans="1:8" ht="14.25" customHeight="1">
      <c r="A31" s="159">
        <v>25</v>
      </c>
      <c r="B31" s="167" t="s">
        <v>249</v>
      </c>
      <c r="C31" s="161" t="s">
        <v>248</v>
      </c>
      <c r="D31" s="162">
        <f>IF(B31="","",VLOOKUP(B31,'[1]боулинг-ком-лич'!$B$6:$D$192,2,FALSE))</f>
        <v>124</v>
      </c>
      <c r="E31" s="163">
        <f>IF(B31="","",VLOOKUP(B31,'[1]боулинг-ком-лич'!$B$6:$D$192,3,FALSE))</f>
        <v>137</v>
      </c>
      <c r="F31" s="164">
        <f t="shared" si="0"/>
        <v>261</v>
      </c>
      <c r="G31" s="165">
        <f t="shared" si="1"/>
        <v>130.5</v>
      </c>
      <c r="H31" s="58">
        <v>25</v>
      </c>
    </row>
    <row r="32" spans="1:8" ht="14.25" customHeight="1">
      <c r="A32" s="159">
        <v>26</v>
      </c>
      <c r="B32" s="167" t="s">
        <v>206</v>
      </c>
      <c r="C32" s="161" t="s">
        <v>204</v>
      </c>
      <c r="D32" s="162">
        <f>IF(B32="","",VLOOKUP(B32,'[1]боулинг-ком-лич'!$B$6:$D$192,2,FALSE))</f>
        <v>124</v>
      </c>
      <c r="E32" s="163">
        <f>IF(B32="","",VLOOKUP(B32,'[1]боулинг-ком-лич'!$B$6:$D$192,3,FALSE))</f>
        <v>136</v>
      </c>
      <c r="F32" s="164">
        <f t="shared" si="0"/>
        <v>260</v>
      </c>
      <c r="G32" s="165">
        <f t="shared" si="1"/>
        <v>130</v>
      </c>
      <c r="H32" s="58">
        <v>26</v>
      </c>
    </row>
    <row r="33" spans="1:8" ht="14.25" customHeight="1">
      <c r="A33" s="159">
        <v>27</v>
      </c>
      <c r="B33" s="170" t="s">
        <v>301</v>
      </c>
      <c r="C33" s="161" t="s">
        <v>194</v>
      </c>
      <c r="D33" s="162">
        <f>IF(B33="","",VLOOKUP(B33,'[1]боулинг-ком-лич'!$B$6:$D$192,2,FALSE))</f>
        <v>123</v>
      </c>
      <c r="E33" s="163">
        <f>IF(B33="","",VLOOKUP(B33,'[1]боулинг-ком-лич'!$B$6:$D$192,3,FALSE))</f>
        <v>127</v>
      </c>
      <c r="F33" s="164">
        <f t="shared" si="0"/>
        <v>250</v>
      </c>
      <c r="G33" s="165">
        <f t="shared" si="1"/>
        <v>125</v>
      </c>
      <c r="H33" s="58">
        <v>27</v>
      </c>
    </row>
    <row r="34" spans="1:8" ht="14.25" customHeight="1">
      <c r="A34" s="159">
        <v>28</v>
      </c>
      <c r="B34" s="167" t="s">
        <v>287</v>
      </c>
      <c r="C34" s="218" t="s">
        <v>285</v>
      </c>
      <c r="D34" s="162">
        <f>IF(B34="","",VLOOKUP(B34,'[1]боулинг-ком-лич'!$B$6:$D$192,2,FALSE))</f>
        <v>127</v>
      </c>
      <c r="E34" s="163">
        <f>IF(B34="","",VLOOKUP(B34,'[1]боулинг-ком-лич'!$B$6:$D$192,3,FALSE))</f>
        <v>106</v>
      </c>
      <c r="F34" s="164">
        <f t="shared" si="0"/>
        <v>233</v>
      </c>
      <c r="G34" s="165">
        <f t="shared" si="1"/>
        <v>116.5</v>
      </c>
      <c r="H34" s="58">
        <v>28</v>
      </c>
    </row>
    <row r="35" spans="1:8" ht="14.25" customHeight="1">
      <c r="A35" s="159">
        <v>29</v>
      </c>
      <c r="B35" s="170" t="s">
        <v>251</v>
      </c>
      <c r="C35" s="161" t="s">
        <v>93</v>
      </c>
      <c r="D35" s="162">
        <f>IF(B35="","",VLOOKUP(B35,'[1]боулинг-ком-лич'!$B$6:$D$192,2,FALSE))</f>
        <v>120</v>
      </c>
      <c r="E35" s="163">
        <f>IF(B35="","",VLOOKUP(B35,'[1]боулинг-ком-лич'!$B$6:$D$192,3,FALSE))</f>
        <v>110</v>
      </c>
      <c r="F35" s="164">
        <f t="shared" si="0"/>
        <v>230</v>
      </c>
      <c r="G35" s="165">
        <f t="shared" si="1"/>
        <v>115</v>
      </c>
      <c r="H35" s="58">
        <v>29</v>
      </c>
    </row>
    <row r="36" spans="1:8" ht="14.25" customHeight="1">
      <c r="A36" s="159">
        <v>30</v>
      </c>
      <c r="B36" s="167" t="s">
        <v>257</v>
      </c>
      <c r="C36" s="161" t="s">
        <v>256</v>
      </c>
      <c r="D36" s="162">
        <f>IF(B36="","",VLOOKUP(B36,'[1]боулинг-ком-лич'!$B$6:$D$192,2,FALSE))</f>
        <v>123</v>
      </c>
      <c r="E36" s="163">
        <f>IF(B36="","",VLOOKUP(B36,'[1]боулинг-ком-лич'!$B$6:$D$192,3,FALSE))</f>
        <v>102</v>
      </c>
      <c r="F36" s="164">
        <f t="shared" si="0"/>
        <v>225</v>
      </c>
      <c r="G36" s="165">
        <f t="shared" si="1"/>
        <v>112.5</v>
      </c>
      <c r="H36" s="58">
        <v>30</v>
      </c>
    </row>
    <row r="37" spans="1:8" ht="14.25" customHeight="1">
      <c r="A37" s="159">
        <v>31</v>
      </c>
      <c r="B37" s="167" t="s">
        <v>317</v>
      </c>
      <c r="C37" s="161" t="s">
        <v>315</v>
      </c>
      <c r="D37" s="162">
        <f>IF(B37="","",VLOOKUP(B37,'[1]боулинг-ком-лич'!$B$6:$D$192,2,FALSE))</f>
        <v>145</v>
      </c>
      <c r="E37" s="163">
        <f>IF(B37="","",VLOOKUP(B37,'[1]боулинг-ком-лич'!$B$6:$D$192,3,FALSE))</f>
        <v>79</v>
      </c>
      <c r="F37" s="164">
        <f t="shared" si="0"/>
        <v>224</v>
      </c>
      <c r="G37" s="165">
        <f t="shared" si="1"/>
        <v>112</v>
      </c>
      <c r="H37" s="58">
        <v>31</v>
      </c>
    </row>
    <row r="38" spans="1:8" ht="14.25" customHeight="1">
      <c r="A38" s="159">
        <v>32</v>
      </c>
      <c r="B38" s="167" t="s">
        <v>323</v>
      </c>
      <c r="C38" s="161" t="s">
        <v>321</v>
      </c>
      <c r="D38" s="162">
        <f>IF(B38="","",VLOOKUP(B38,'[1]боулинг-ком-лич'!$B$6:$D$192,2,FALSE))</f>
        <v>129</v>
      </c>
      <c r="E38" s="163">
        <f>IF(B38="","",VLOOKUP(B38,'[1]боулинг-ком-лич'!$B$6:$D$192,3,FALSE))</f>
        <v>95</v>
      </c>
      <c r="F38" s="164">
        <f t="shared" si="0"/>
        <v>224</v>
      </c>
      <c r="G38" s="165">
        <f t="shared" si="1"/>
        <v>112</v>
      </c>
      <c r="H38" s="58">
        <v>32</v>
      </c>
    </row>
    <row r="39" spans="1:8" ht="14.25" customHeight="1">
      <c r="A39" s="159">
        <v>33</v>
      </c>
      <c r="B39" s="169" t="s">
        <v>209</v>
      </c>
      <c r="C39" s="219" t="s">
        <v>208</v>
      </c>
      <c r="D39" s="162">
        <f>IF(B39="","",VLOOKUP(B39,'[1]боулинг-ком-лич'!$B$6:$D$192,2,FALSE))</f>
        <v>110</v>
      </c>
      <c r="E39" s="163">
        <f>IF(B39="","",VLOOKUP(B39,'[1]боулинг-ком-лич'!$B$6:$D$192,3,FALSE))</f>
        <v>108</v>
      </c>
      <c r="F39" s="164">
        <f t="shared" si="0"/>
        <v>218</v>
      </c>
      <c r="G39" s="165">
        <f t="shared" si="1"/>
        <v>109</v>
      </c>
      <c r="H39" s="58">
        <v>33</v>
      </c>
    </row>
    <row r="40" spans="1:8" ht="14.25" customHeight="1">
      <c r="A40" s="159">
        <v>34</v>
      </c>
      <c r="B40" s="167" t="s">
        <v>286</v>
      </c>
      <c r="C40" s="218" t="s">
        <v>285</v>
      </c>
      <c r="D40" s="162">
        <f>IF(B40="","",VLOOKUP(B40,'[1]боулинг-ком-лич'!$B$6:$D$192,2,FALSE))</f>
        <v>102</v>
      </c>
      <c r="E40" s="163">
        <f>IF(B40="","",VLOOKUP(B40,'[1]боулинг-ком-лич'!$B$6:$D$192,3,FALSE))</f>
        <v>112</v>
      </c>
      <c r="F40" s="164">
        <f t="shared" si="0"/>
        <v>214</v>
      </c>
      <c r="G40" s="165">
        <f t="shared" si="1"/>
        <v>107</v>
      </c>
      <c r="H40" s="58">
        <v>34</v>
      </c>
    </row>
    <row r="41" spans="1:8" ht="14.25" customHeight="1">
      <c r="A41" s="159">
        <v>35</v>
      </c>
      <c r="B41" s="167" t="s">
        <v>328</v>
      </c>
      <c r="C41" s="161" t="s">
        <v>326</v>
      </c>
      <c r="D41" s="162">
        <f>IF(B41="","",VLOOKUP(B41,'[1]боулинг-ком-лич'!$B$6:$D$192,2,FALSE))</f>
        <v>106</v>
      </c>
      <c r="E41" s="163">
        <f>IF(B41="","",VLOOKUP(B41,'[1]боулинг-ком-лич'!$B$6:$D$192,3,FALSE))</f>
        <v>106</v>
      </c>
      <c r="F41" s="164">
        <f t="shared" si="0"/>
        <v>212</v>
      </c>
      <c r="G41" s="165">
        <f t="shared" si="1"/>
        <v>106</v>
      </c>
      <c r="H41" s="58">
        <v>35</v>
      </c>
    </row>
    <row r="42" spans="1:8" ht="14.25" customHeight="1">
      <c r="A42" s="159">
        <v>36</v>
      </c>
      <c r="B42" s="167" t="s">
        <v>112</v>
      </c>
      <c r="C42" s="161" t="s">
        <v>332</v>
      </c>
      <c r="D42" s="162">
        <f>IF(B42="","",VLOOKUP(B42,'[1]боулинг-ком-лич'!$B$6:$D$192,2,FALSE))</f>
        <v>103</v>
      </c>
      <c r="E42" s="163">
        <f>IF(B42="","",VLOOKUP(B42,'[1]боулинг-ком-лич'!$B$6:$D$192,3,FALSE))</f>
        <v>107</v>
      </c>
      <c r="F42" s="164">
        <f t="shared" si="0"/>
        <v>210</v>
      </c>
      <c r="G42" s="165">
        <f t="shared" si="1"/>
        <v>105</v>
      </c>
      <c r="H42" s="58">
        <v>36</v>
      </c>
    </row>
    <row r="43" spans="1:8" ht="14.25" customHeight="1">
      <c r="A43" s="159">
        <v>37</v>
      </c>
      <c r="B43" s="167" t="s">
        <v>111</v>
      </c>
      <c r="C43" s="161" t="s">
        <v>332</v>
      </c>
      <c r="D43" s="162">
        <f>IF(B43="","",VLOOKUP(B43,'[1]боулинг-ком-лич'!$B$6:$D$192,2,FALSE))</f>
        <v>83</v>
      </c>
      <c r="E43" s="163">
        <f>IF(B43="","",VLOOKUP(B43,'[1]боулинг-ком-лич'!$B$6:$D$192,3,FALSE))</f>
        <v>115</v>
      </c>
      <c r="F43" s="164">
        <f>SUM(D43:E43)</f>
        <v>198</v>
      </c>
      <c r="G43" s="165">
        <f>F43/2</f>
        <v>99</v>
      </c>
      <c r="H43" s="58">
        <v>37</v>
      </c>
    </row>
    <row r="44" spans="1:8" ht="14.25" customHeight="1">
      <c r="A44" s="159">
        <v>38</v>
      </c>
      <c r="B44" s="220" t="s">
        <v>282</v>
      </c>
      <c r="C44" s="161" t="s">
        <v>280</v>
      </c>
      <c r="D44" s="162">
        <f>IF(B44="","",VLOOKUP(B44,'[1]боулинг-ком-лич'!$B$6:$D$192,2,FALSE))</f>
        <v>107</v>
      </c>
      <c r="E44" s="163">
        <f>IF(B44="","",VLOOKUP(B44,'[1]боулинг-ком-лич'!$B$6:$D$192,3,FALSE))</f>
        <v>91</v>
      </c>
      <c r="F44" s="164">
        <f t="shared" si="0"/>
        <v>198</v>
      </c>
      <c r="G44" s="165">
        <f t="shared" si="1"/>
        <v>99</v>
      </c>
      <c r="H44" s="58">
        <v>38</v>
      </c>
    </row>
    <row r="45" spans="1:8" ht="14.25" customHeight="1">
      <c r="A45" s="159">
        <v>39</v>
      </c>
      <c r="B45" s="167" t="s">
        <v>322</v>
      </c>
      <c r="C45" s="161" t="s">
        <v>321</v>
      </c>
      <c r="D45" s="162">
        <f>IF(B45="","",VLOOKUP(B45,'[1]боулинг-ком-лич'!$B$6:$D$192,2,FALSE))</f>
        <v>99</v>
      </c>
      <c r="E45" s="163">
        <f>IF(B45="","",VLOOKUP(B45,'[1]боулинг-ком-лич'!$B$6:$D$192,3,FALSE))</f>
        <v>96</v>
      </c>
      <c r="F45" s="164">
        <f t="shared" si="0"/>
        <v>195</v>
      </c>
      <c r="G45" s="165">
        <f t="shared" si="1"/>
        <v>97.5</v>
      </c>
      <c r="H45" s="58">
        <v>39</v>
      </c>
    </row>
    <row r="46" spans="1:8" ht="14.25" customHeight="1">
      <c r="A46" s="159">
        <v>40</v>
      </c>
      <c r="B46" s="167" t="s">
        <v>304</v>
      </c>
      <c r="C46" s="161" t="s">
        <v>208</v>
      </c>
      <c r="D46" s="162">
        <f>IF(B46="","",VLOOKUP(B46,'[1]боулинг-ком-лич'!$B$6:$D$192,2,FALSE))</f>
        <v>99</v>
      </c>
      <c r="E46" s="163">
        <f>IF(B46="","",VLOOKUP(B46,'[1]боулинг-ком-лич'!$B$6:$D$192,3,FALSE))</f>
        <v>86</v>
      </c>
      <c r="F46" s="164">
        <f t="shared" si="0"/>
        <v>185</v>
      </c>
      <c r="G46" s="165">
        <f t="shared" si="1"/>
        <v>92.5</v>
      </c>
      <c r="H46" s="58">
        <v>40</v>
      </c>
    </row>
    <row r="47" spans="1:8" ht="14.25" customHeight="1">
      <c r="A47" s="159">
        <v>41</v>
      </c>
      <c r="B47" s="167" t="s">
        <v>258</v>
      </c>
      <c r="C47" s="161" t="s">
        <v>256</v>
      </c>
      <c r="D47" s="162">
        <f>IF(B47="","",VLOOKUP(B47,'[1]боулинг-ком-лич'!$B$6:$D$192,2,FALSE))</f>
        <v>97</v>
      </c>
      <c r="E47" s="163">
        <f>IF(B47="","",VLOOKUP(B47,'[1]боулинг-ком-лич'!$B$6:$D$192,3,FALSE))</f>
        <v>86</v>
      </c>
      <c r="F47" s="164">
        <f t="shared" si="0"/>
        <v>183</v>
      </c>
      <c r="G47" s="165">
        <f t="shared" si="1"/>
        <v>91.5</v>
      </c>
      <c r="H47" s="58">
        <v>41</v>
      </c>
    </row>
    <row r="48" spans="1:8" ht="14.25" customHeight="1">
      <c r="A48" s="159">
        <v>42</v>
      </c>
      <c r="B48" s="167" t="s">
        <v>296</v>
      </c>
      <c r="C48" s="218" t="s">
        <v>295</v>
      </c>
      <c r="D48" s="162">
        <f>IF(B48="","",VLOOKUP(B48,'[1]боулинг-ком-лич'!$B$6:$D$192,2,FALSE))</f>
        <v>89</v>
      </c>
      <c r="E48" s="163">
        <f>IF(B48="","",VLOOKUP(B48,'[1]боулинг-ком-лич'!$B$6:$D$192,3,FALSE))</f>
        <v>94</v>
      </c>
      <c r="F48" s="164">
        <f t="shared" si="0"/>
        <v>183</v>
      </c>
      <c r="G48" s="165">
        <f t="shared" si="1"/>
        <v>91.5</v>
      </c>
      <c r="H48" s="58">
        <v>42</v>
      </c>
    </row>
    <row r="49" spans="1:8" ht="14.25" customHeight="1">
      <c r="A49" s="159">
        <v>43</v>
      </c>
      <c r="B49" s="167" t="s">
        <v>316</v>
      </c>
      <c r="C49" s="161" t="s">
        <v>315</v>
      </c>
      <c r="D49" s="162">
        <f>IF(B49="","",VLOOKUP(B49,'[1]боулинг-ком-лич'!$B$6:$D$192,2,FALSE))</f>
        <v>92</v>
      </c>
      <c r="E49" s="163">
        <f>IF(B49="","",VLOOKUP(B49,'[1]боулинг-ком-лич'!$B$6:$D$192,3,FALSE))</f>
        <v>90</v>
      </c>
      <c r="F49" s="164">
        <f t="shared" si="0"/>
        <v>182</v>
      </c>
      <c r="G49" s="165">
        <f t="shared" si="1"/>
        <v>91</v>
      </c>
      <c r="H49" s="58">
        <v>43</v>
      </c>
    </row>
    <row r="50" spans="1:8" ht="14.25" customHeight="1">
      <c r="A50" s="159">
        <v>44</v>
      </c>
      <c r="B50" s="167" t="s">
        <v>312</v>
      </c>
      <c r="C50" s="161" t="s">
        <v>202</v>
      </c>
      <c r="D50" s="162">
        <f>IF(B50="","",VLOOKUP(B50,'[1]боулинг-ком-лич'!$B$6:$D$192,2,FALSE))</f>
        <v>84</v>
      </c>
      <c r="E50" s="163">
        <f>IF(B50="","",VLOOKUP(B50,'[1]боулинг-ком-лич'!$B$6:$D$192,3,FALSE))</f>
        <v>95</v>
      </c>
      <c r="F50" s="164">
        <f t="shared" si="0"/>
        <v>179</v>
      </c>
      <c r="G50" s="165">
        <f t="shared" si="1"/>
        <v>89.5</v>
      </c>
      <c r="H50" s="58">
        <v>44</v>
      </c>
    </row>
    <row r="51" spans="1:8" ht="14.25" customHeight="1">
      <c r="A51" s="159">
        <v>45</v>
      </c>
      <c r="B51" s="167" t="s">
        <v>272</v>
      </c>
      <c r="C51" s="161" t="s">
        <v>271</v>
      </c>
      <c r="D51" s="162">
        <f>IF(B51="","",VLOOKUP(B51,'[1]боулинг-ком-лич'!$B$6:$D$192,2,FALSE))</f>
        <v>109</v>
      </c>
      <c r="E51" s="163">
        <f>IF(B51="","",VLOOKUP(B51,'[1]боулинг-ком-лич'!$B$6:$D$192,3,FALSE))</f>
        <v>67</v>
      </c>
      <c r="F51" s="164">
        <f t="shared" si="0"/>
        <v>176</v>
      </c>
      <c r="G51" s="165">
        <f t="shared" si="1"/>
        <v>88</v>
      </c>
      <c r="H51" s="58">
        <v>45</v>
      </c>
    </row>
    <row r="52" spans="1:8" ht="14.25" customHeight="1">
      <c r="A52" s="159">
        <v>46</v>
      </c>
      <c r="B52" s="167" t="s">
        <v>264</v>
      </c>
      <c r="C52" s="161" t="s">
        <v>98</v>
      </c>
      <c r="D52" s="162">
        <f>IF(B52="","",VLOOKUP(B52,'[1]боулинг-ком-лич'!$B$6:$D$192,2,FALSE))</f>
        <v>82</v>
      </c>
      <c r="E52" s="163">
        <f>IF(B52="","",VLOOKUP(B52,'[1]боулинг-ком-лич'!$B$6:$D$192,3,FALSE))</f>
        <v>91</v>
      </c>
      <c r="F52" s="164">
        <f t="shared" si="0"/>
        <v>173</v>
      </c>
      <c r="G52" s="165">
        <f t="shared" si="1"/>
        <v>86.5</v>
      </c>
      <c r="H52" s="58">
        <v>46</v>
      </c>
    </row>
    <row r="53" spans="1:8" ht="14.25" customHeight="1">
      <c r="A53" s="159">
        <v>47</v>
      </c>
      <c r="B53" s="167" t="s">
        <v>297</v>
      </c>
      <c r="C53" s="218" t="s">
        <v>295</v>
      </c>
      <c r="D53" s="162">
        <f>IF(B53="","",VLOOKUP(B53,'[1]боулинг-ком-лич'!$B$6:$D$192,2,FALSE))</f>
        <v>57</v>
      </c>
      <c r="E53" s="163">
        <f>IF(B53="","",VLOOKUP(B53,'[1]боулинг-ком-лич'!$B$6:$D$192,3,FALSE))</f>
        <v>92</v>
      </c>
      <c r="F53" s="164">
        <f t="shared" si="0"/>
        <v>149</v>
      </c>
      <c r="G53" s="165">
        <f t="shared" si="1"/>
        <v>74.5</v>
      </c>
      <c r="H53" s="58">
        <v>47</v>
      </c>
    </row>
    <row r="54" spans="1:8" ht="14.25" customHeight="1">
      <c r="A54" s="159">
        <v>48</v>
      </c>
      <c r="B54" s="167" t="s">
        <v>277</v>
      </c>
      <c r="C54" s="161" t="s">
        <v>275</v>
      </c>
      <c r="D54" s="162">
        <f>IF(B54="","",VLOOKUP(B54,'[1]боулинг-ком-лич'!$B$6:$D$192,2,FALSE))</f>
        <v>79</v>
      </c>
      <c r="E54" s="163">
        <f>IF(B54="","",VLOOKUP(B54,'[1]боулинг-ком-лич'!$B$6:$D$192,3,FALSE))</f>
        <v>68</v>
      </c>
      <c r="F54" s="164">
        <f t="shared" si="0"/>
        <v>147</v>
      </c>
      <c r="G54" s="165">
        <f t="shared" si="1"/>
        <v>73.5</v>
      </c>
      <c r="H54" s="58">
        <v>48</v>
      </c>
    </row>
    <row r="55" spans="2:8" ht="14.25" customHeight="1">
      <c r="B55" s="171"/>
      <c r="C55" s="60"/>
      <c r="D55" s="61"/>
      <c r="E55" s="59"/>
      <c r="F55" s="60"/>
      <c r="H55" s="62"/>
    </row>
    <row r="56" spans="1:8" ht="14.25" customHeight="1">
      <c r="A56" s="49" t="s">
        <v>4</v>
      </c>
      <c r="B56" s="64" t="s">
        <v>108</v>
      </c>
      <c r="C56" s="46" t="s">
        <v>125</v>
      </c>
      <c r="D56" s="47" t="s">
        <v>126</v>
      </c>
      <c r="E56" s="63"/>
      <c r="F56" s="64" t="s">
        <v>79</v>
      </c>
      <c r="G56" s="215" t="s">
        <v>211</v>
      </c>
      <c r="H56" s="50" t="s">
        <v>13</v>
      </c>
    </row>
    <row r="57" spans="1:8" ht="14.25" customHeight="1">
      <c r="A57" s="53" t="s">
        <v>5</v>
      </c>
      <c r="B57" s="173" t="s">
        <v>129</v>
      </c>
      <c r="C57" s="51"/>
      <c r="D57" s="53">
        <v>1</v>
      </c>
      <c r="E57" s="53">
        <v>2</v>
      </c>
      <c r="F57" s="53" t="s">
        <v>28</v>
      </c>
      <c r="G57" s="216" t="s">
        <v>128</v>
      </c>
      <c r="H57" s="54"/>
    </row>
    <row r="58" spans="1:8" ht="14.25" customHeight="1">
      <c r="A58" s="159">
        <v>1</v>
      </c>
      <c r="B58" s="174" t="s">
        <v>200</v>
      </c>
      <c r="C58" s="161" t="s">
        <v>197</v>
      </c>
      <c r="D58" s="66">
        <f>IF(B58="","",VLOOKUP(B58,'[1]боулинг-ком-лич'!$B$6:$D$192,2,FALSE))</f>
        <v>122</v>
      </c>
      <c r="E58" s="67">
        <f>IF(B58="","",VLOOKUP(B58,'[1]боулинг-ком-лич'!$B$6:$D$192,3,FALSE))</f>
        <v>162</v>
      </c>
      <c r="F58" s="175">
        <f aca="true" t="shared" si="2" ref="F58:F105">SUM(D58:E58)</f>
        <v>284</v>
      </c>
      <c r="G58" s="165">
        <f aca="true" t="shared" si="3" ref="G58:G105">F58/2</f>
        <v>142</v>
      </c>
      <c r="H58" s="56">
        <v>1</v>
      </c>
    </row>
    <row r="59" spans="1:8" ht="14.25" customHeight="1">
      <c r="A59" s="159">
        <v>2</v>
      </c>
      <c r="B59" s="174" t="s">
        <v>329</v>
      </c>
      <c r="C59" s="161" t="s">
        <v>326</v>
      </c>
      <c r="D59" s="66">
        <f>IF(B59="","",VLOOKUP(B59,'[1]боулинг-ком-лич'!$B$6:$D$192,2,FALSE))</f>
        <v>149</v>
      </c>
      <c r="E59" s="67">
        <f>IF(B59="","",VLOOKUP(B59,'[1]боулинг-ком-лич'!$B$6:$D$192,3,FALSE))</f>
        <v>134</v>
      </c>
      <c r="F59" s="175">
        <f t="shared" si="2"/>
        <v>283</v>
      </c>
      <c r="G59" s="165">
        <f t="shared" si="3"/>
        <v>141.5</v>
      </c>
      <c r="H59" s="56">
        <v>2</v>
      </c>
    </row>
    <row r="60" spans="1:8" ht="14.25" customHeight="1">
      <c r="A60" s="159">
        <v>3</v>
      </c>
      <c r="B60" s="221" t="s">
        <v>269</v>
      </c>
      <c r="C60" s="161" t="s">
        <v>266</v>
      </c>
      <c r="D60" s="66">
        <f>IF(B60="","",VLOOKUP(B60,'[1]боулинг-ком-лич'!$B$6:$D$192,2,FALSE))</f>
        <v>132</v>
      </c>
      <c r="E60" s="67">
        <f>IF(B60="","",VLOOKUP(B60,'[1]боулинг-ком-лич'!$B$6:$D$192,3,FALSE))</f>
        <v>141</v>
      </c>
      <c r="F60" s="175">
        <f t="shared" si="2"/>
        <v>273</v>
      </c>
      <c r="G60" s="165">
        <f t="shared" si="3"/>
        <v>136.5</v>
      </c>
      <c r="H60" s="56">
        <v>3</v>
      </c>
    </row>
    <row r="61" spans="1:8" ht="14.25" customHeight="1">
      <c r="A61" s="159">
        <v>4</v>
      </c>
      <c r="B61" s="176" t="s">
        <v>270</v>
      </c>
      <c r="C61" s="161" t="s">
        <v>266</v>
      </c>
      <c r="D61" s="66">
        <f>IF(B61="","",VLOOKUP(B61,'[1]боулинг-ком-лич'!$B$6:$D$192,2,FALSE))</f>
        <v>126</v>
      </c>
      <c r="E61" s="67">
        <f>IF(B61="","",VLOOKUP(B61,'[1]боулинг-ком-лич'!$B$6:$D$192,3,FALSE))</f>
        <v>144</v>
      </c>
      <c r="F61" s="175">
        <f t="shared" si="2"/>
        <v>270</v>
      </c>
      <c r="G61" s="165">
        <f t="shared" si="3"/>
        <v>135</v>
      </c>
      <c r="H61" s="69">
        <v>4</v>
      </c>
    </row>
    <row r="62" spans="1:8" ht="14.25" customHeight="1">
      <c r="A62" s="159">
        <v>5</v>
      </c>
      <c r="B62" s="176" t="s">
        <v>115</v>
      </c>
      <c r="C62" s="161" t="s">
        <v>194</v>
      </c>
      <c r="D62" s="66">
        <f>IF(B62="","",VLOOKUP(B62,'[1]боулинг-ком-лич'!$B$6:$D$192,2,FALSE))</f>
        <v>106</v>
      </c>
      <c r="E62" s="222">
        <f>IF(B62="","",VLOOKUP(B62,'[1]боулинг-ком-лич'!$B$6:$D$192,3,FALSE))</f>
        <v>163</v>
      </c>
      <c r="F62" s="175">
        <f t="shared" si="2"/>
        <v>269</v>
      </c>
      <c r="G62" s="165">
        <f t="shared" si="3"/>
        <v>134.5</v>
      </c>
      <c r="H62" s="69">
        <v>5</v>
      </c>
    </row>
    <row r="63" spans="1:8" ht="14.25" customHeight="1">
      <c r="A63" s="159">
        <v>6</v>
      </c>
      <c r="B63" s="177" t="s">
        <v>201</v>
      </c>
      <c r="C63" s="161" t="s">
        <v>98</v>
      </c>
      <c r="D63" s="66">
        <f>IF(B63="","",VLOOKUP(B63,'[1]боулинг-ком-лич'!$B$6:$D$192,2,FALSE))</f>
        <v>108</v>
      </c>
      <c r="E63" s="67">
        <f>IF(B63="","",VLOOKUP(B63,'[1]боулинг-ком-лич'!$B$6:$D$192,3,FALSE))</f>
        <v>161</v>
      </c>
      <c r="F63" s="175">
        <f t="shared" si="2"/>
        <v>269</v>
      </c>
      <c r="G63" s="165">
        <f t="shared" si="3"/>
        <v>134.5</v>
      </c>
      <c r="H63" s="69">
        <v>6</v>
      </c>
    </row>
    <row r="64" spans="1:8" ht="14.25" customHeight="1">
      <c r="A64" s="159">
        <v>7</v>
      </c>
      <c r="B64" s="177" t="s">
        <v>247</v>
      </c>
      <c r="C64" s="161" t="s">
        <v>197</v>
      </c>
      <c r="D64" s="66">
        <f>IF(B64="","",VLOOKUP(B64,'[1]боулинг-ком-лич'!$B$6:$D$192,2,FALSE))</f>
        <v>129</v>
      </c>
      <c r="E64" s="67">
        <f>IF(B64="","",VLOOKUP(B64,'[1]боулинг-ком-лич'!$B$6:$D$192,3,FALSE))</f>
        <v>128</v>
      </c>
      <c r="F64" s="175">
        <f t="shared" si="2"/>
        <v>257</v>
      </c>
      <c r="G64" s="165">
        <f t="shared" si="3"/>
        <v>128.5</v>
      </c>
      <c r="H64" s="69">
        <v>7</v>
      </c>
    </row>
    <row r="65" spans="1:8" ht="14.25" customHeight="1">
      <c r="A65" s="159">
        <v>8</v>
      </c>
      <c r="B65" s="176" t="s">
        <v>250</v>
      </c>
      <c r="C65" s="161" t="s">
        <v>248</v>
      </c>
      <c r="D65" s="66">
        <f>IF(B65="","",VLOOKUP(B65,'[1]боулинг-ком-лич'!$B$6:$D$192,2,FALSE))</f>
        <v>131</v>
      </c>
      <c r="E65" s="67">
        <f>IF(B65="","",VLOOKUP(B65,'[1]боулинг-ком-лич'!$B$6:$D$192,3,FALSE))</f>
        <v>121</v>
      </c>
      <c r="F65" s="175">
        <f t="shared" si="2"/>
        <v>252</v>
      </c>
      <c r="G65" s="165">
        <f t="shared" si="3"/>
        <v>126</v>
      </c>
      <c r="H65" s="69">
        <v>8</v>
      </c>
    </row>
    <row r="66" spans="1:8" ht="14.25" customHeight="1">
      <c r="A66" s="159">
        <v>9</v>
      </c>
      <c r="B66" s="176" t="s">
        <v>121</v>
      </c>
      <c r="C66" s="161" t="s">
        <v>84</v>
      </c>
      <c r="D66" s="66">
        <f>IF(B66="","",VLOOKUP(B66,'[1]боулинг-ком-лич'!$B$6:$D$192,2,FALSE))</f>
        <v>124</v>
      </c>
      <c r="E66" s="67">
        <f>IF(B66="","",VLOOKUP(B66,'[1]боулинг-ком-лич'!$B$6:$D$192,3,FALSE))</f>
        <v>122</v>
      </c>
      <c r="F66" s="175">
        <f t="shared" si="2"/>
        <v>246</v>
      </c>
      <c r="G66" s="165">
        <f t="shared" si="3"/>
        <v>123</v>
      </c>
      <c r="H66" s="69">
        <v>9</v>
      </c>
    </row>
    <row r="67" spans="1:8" ht="14.25" customHeight="1">
      <c r="A67" s="159">
        <v>10</v>
      </c>
      <c r="B67" s="176" t="s">
        <v>302</v>
      </c>
      <c r="C67" s="161" t="s">
        <v>194</v>
      </c>
      <c r="D67" s="66">
        <f>IF(B67="","",VLOOKUP(B67,'[1]боулинг-ком-лич'!$B$6:$D$192,2,FALSE))</f>
        <v>91</v>
      </c>
      <c r="E67" s="67">
        <f>IF(B67="","",VLOOKUP(B67,'[1]боулинг-ком-лич'!$B$6:$D$192,3,FALSE))</f>
        <v>145</v>
      </c>
      <c r="F67" s="175">
        <f t="shared" si="2"/>
        <v>236</v>
      </c>
      <c r="G67" s="165">
        <f t="shared" si="3"/>
        <v>118</v>
      </c>
      <c r="H67" s="69">
        <v>10</v>
      </c>
    </row>
    <row r="68" spans="1:8" ht="14.25" customHeight="1">
      <c r="A68" s="159">
        <v>11</v>
      </c>
      <c r="B68" s="176" t="s">
        <v>123</v>
      </c>
      <c r="C68" s="161" t="s">
        <v>261</v>
      </c>
      <c r="D68" s="66">
        <f>IF(B68="","",VLOOKUP(B68,'[1]боулинг-ком-лич'!$B$6:$D$192,2,FALSE))</f>
        <v>119</v>
      </c>
      <c r="E68" s="67">
        <f>IF(B68="","",VLOOKUP(B68,'[1]боулинг-ком-лич'!$B$6:$D$192,3,FALSE))</f>
        <v>108</v>
      </c>
      <c r="F68" s="175">
        <f t="shared" si="2"/>
        <v>227</v>
      </c>
      <c r="G68" s="165">
        <f t="shared" si="3"/>
        <v>113.5</v>
      </c>
      <c r="H68" s="69">
        <v>11</v>
      </c>
    </row>
    <row r="69" spans="1:8" ht="14.25" customHeight="1">
      <c r="A69" s="159">
        <v>12</v>
      </c>
      <c r="B69" s="176" t="s">
        <v>265</v>
      </c>
      <c r="C69" s="161" t="s">
        <v>98</v>
      </c>
      <c r="D69" s="66">
        <f>IF(B69="","",VLOOKUP(B69,'[1]боулинг-ком-лич'!$B$6:$D$192,2,FALSE))</f>
        <v>110</v>
      </c>
      <c r="E69" s="67">
        <f>IF(B69="","",VLOOKUP(B69,'[1]боулинг-ком-лич'!$B$6:$D$192,3,FALSE))</f>
        <v>117</v>
      </c>
      <c r="F69" s="175">
        <f t="shared" si="2"/>
        <v>227</v>
      </c>
      <c r="G69" s="165">
        <f t="shared" si="3"/>
        <v>113.5</v>
      </c>
      <c r="H69" s="69">
        <v>12</v>
      </c>
    </row>
    <row r="70" spans="1:8" ht="14.25" customHeight="1">
      <c r="A70" s="159">
        <v>13</v>
      </c>
      <c r="B70" s="176" t="s">
        <v>252</v>
      </c>
      <c r="C70" s="161" t="s">
        <v>93</v>
      </c>
      <c r="D70" s="66">
        <f>IF(B70="","",VLOOKUP(B70,'[1]боулинг-ком-лич'!$B$6:$D$192,2,FALSE))</f>
        <v>95</v>
      </c>
      <c r="E70" s="67">
        <f>IF(B70="","",VLOOKUP(B70,'[1]боулинг-ком-лич'!$B$6:$D$192,3,FALSE))</f>
        <v>130</v>
      </c>
      <c r="F70" s="175">
        <f t="shared" si="2"/>
        <v>225</v>
      </c>
      <c r="G70" s="165">
        <f t="shared" si="3"/>
        <v>112.5</v>
      </c>
      <c r="H70" s="69">
        <v>13</v>
      </c>
    </row>
    <row r="71" spans="1:8" ht="14.25" customHeight="1">
      <c r="A71" s="159">
        <v>14</v>
      </c>
      <c r="B71" s="176" t="s">
        <v>224</v>
      </c>
      <c r="C71" s="161" t="s">
        <v>271</v>
      </c>
      <c r="D71" s="66">
        <f>IF(B71="","",VLOOKUP(B71,'[1]боулинг-ком-лич'!$B$6:$D$192,2,FALSE))</f>
        <v>96</v>
      </c>
      <c r="E71" s="67">
        <f>IF(B71="","",VLOOKUP(B71,'[1]боулинг-ком-лич'!$B$6:$D$192,3,FALSE))</f>
        <v>129</v>
      </c>
      <c r="F71" s="175">
        <f t="shared" si="2"/>
        <v>225</v>
      </c>
      <c r="G71" s="165">
        <f t="shared" si="3"/>
        <v>112.5</v>
      </c>
      <c r="H71" s="69">
        <v>14</v>
      </c>
    </row>
    <row r="72" spans="1:8" ht="14.25" customHeight="1">
      <c r="A72" s="159">
        <v>15</v>
      </c>
      <c r="B72" s="176" t="s">
        <v>207</v>
      </c>
      <c r="C72" s="161" t="s">
        <v>204</v>
      </c>
      <c r="D72" s="66">
        <f>IF(B72="","",VLOOKUP(B72,'[1]боулинг-ком-лич'!$B$6:$D$192,2,FALSE))</f>
        <v>118</v>
      </c>
      <c r="E72" s="67">
        <f>IF(B72="","",VLOOKUP(B72,'[1]боулинг-ком-лич'!$B$6:$D$192,3,FALSE))</f>
        <v>106</v>
      </c>
      <c r="F72" s="175">
        <f>SUM(D72:E72)</f>
        <v>224</v>
      </c>
      <c r="G72" s="165">
        <f>F72/2</f>
        <v>112</v>
      </c>
      <c r="H72" s="69">
        <v>15</v>
      </c>
    </row>
    <row r="73" spans="1:8" ht="14.25" customHeight="1">
      <c r="A73" s="159">
        <v>16</v>
      </c>
      <c r="B73" s="176" t="s">
        <v>259</v>
      </c>
      <c r="C73" s="161" t="s">
        <v>256</v>
      </c>
      <c r="D73" s="66">
        <f>IF(B73="","",VLOOKUP(B73,'[1]боулинг-ком-лич'!$B$6:$D$192,2,FALSE))</f>
        <v>113</v>
      </c>
      <c r="E73" s="67">
        <f>IF(B73="","",VLOOKUP(B73,'[1]боулинг-ком-лич'!$B$6:$D$192,3,FALSE))</f>
        <v>111</v>
      </c>
      <c r="F73" s="175">
        <f t="shared" si="2"/>
        <v>224</v>
      </c>
      <c r="G73" s="165">
        <f t="shared" si="3"/>
        <v>112</v>
      </c>
      <c r="H73" s="69">
        <v>16</v>
      </c>
    </row>
    <row r="74" spans="1:8" ht="14.25" customHeight="1">
      <c r="A74" s="159">
        <v>17</v>
      </c>
      <c r="B74" s="176" t="s">
        <v>294</v>
      </c>
      <c r="C74" s="218" t="s">
        <v>290</v>
      </c>
      <c r="D74" s="66">
        <f>IF(B74="","",VLOOKUP(B74,'[1]боулинг-ком-лич'!$B$6:$D$192,2,FALSE))</f>
        <v>109</v>
      </c>
      <c r="E74" s="67">
        <f>IF(B74="","",VLOOKUP(B74,'[1]боулинг-ком-лич'!$B$6:$D$192,3,FALSE))</f>
        <v>103</v>
      </c>
      <c r="F74" s="175">
        <f t="shared" si="2"/>
        <v>212</v>
      </c>
      <c r="G74" s="165">
        <f t="shared" si="3"/>
        <v>106</v>
      </c>
      <c r="H74" s="69">
        <v>17</v>
      </c>
    </row>
    <row r="75" spans="1:8" ht="14.25" customHeight="1">
      <c r="A75" s="159">
        <v>18</v>
      </c>
      <c r="B75" s="176" t="s">
        <v>255</v>
      </c>
      <c r="C75" s="161" t="s">
        <v>195</v>
      </c>
      <c r="D75" s="66">
        <f>IF(B75="","",VLOOKUP(B75,'[1]боулинг-ком-лич'!$B$6:$D$192,2,FALSE))</f>
        <v>96</v>
      </c>
      <c r="E75" s="67">
        <f>IF(B75="","",VLOOKUP(B75,'[1]боулинг-ком-лич'!$B$6:$D$192,3,FALSE))</f>
        <v>114</v>
      </c>
      <c r="F75" s="175">
        <f t="shared" si="2"/>
        <v>210</v>
      </c>
      <c r="G75" s="165">
        <f t="shared" si="3"/>
        <v>105</v>
      </c>
      <c r="H75" s="69">
        <v>18</v>
      </c>
    </row>
    <row r="76" spans="1:8" ht="14.25" customHeight="1">
      <c r="A76" s="159">
        <v>19</v>
      </c>
      <c r="B76" s="185" t="s">
        <v>274</v>
      </c>
      <c r="C76" s="161" t="s">
        <v>271</v>
      </c>
      <c r="D76" s="66">
        <f>IF(B76="","",VLOOKUP(B76,'[1]боулинг-ком-лич'!$B$6:$D$192,2,FALSE))</f>
        <v>72</v>
      </c>
      <c r="E76" s="67">
        <f>IF(B76="","",VLOOKUP(B76,'[1]боулинг-ком-лич'!$B$6:$D$192,3,FALSE))</f>
        <v>130</v>
      </c>
      <c r="F76" s="175">
        <f t="shared" si="2"/>
        <v>202</v>
      </c>
      <c r="G76" s="165">
        <f t="shared" si="3"/>
        <v>101</v>
      </c>
      <c r="H76" s="69">
        <v>19</v>
      </c>
    </row>
    <row r="77" spans="1:8" ht="14.25" customHeight="1">
      <c r="A77" s="159">
        <v>20</v>
      </c>
      <c r="B77" s="176" t="s">
        <v>305</v>
      </c>
      <c r="C77" s="161" t="s">
        <v>208</v>
      </c>
      <c r="D77" s="66">
        <f>IF(B77="","",VLOOKUP(B77,'[1]боулинг-ком-лич'!$B$6:$D$192,2,FALSE))</f>
        <v>103</v>
      </c>
      <c r="E77" s="67">
        <f>IF(B77="","",VLOOKUP(B77,'[1]боулинг-ком-лич'!$B$6:$D$192,3,FALSE))</f>
        <v>90</v>
      </c>
      <c r="F77" s="175">
        <f t="shared" si="2"/>
        <v>193</v>
      </c>
      <c r="G77" s="165">
        <f t="shared" si="3"/>
        <v>96.5</v>
      </c>
      <c r="H77" s="69">
        <v>20</v>
      </c>
    </row>
    <row r="78" spans="1:8" ht="14.25" customHeight="1">
      <c r="A78" s="159">
        <v>21</v>
      </c>
      <c r="B78" s="178" t="s">
        <v>114</v>
      </c>
      <c r="C78" s="161" t="s">
        <v>332</v>
      </c>
      <c r="D78" s="66">
        <f>IF(B78="","",VLOOKUP(B78,'[1]боулинг-ком-лич'!$B$6:$D$192,2,FALSE))</f>
        <v>109</v>
      </c>
      <c r="E78" s="67">
        <f>IF(B78="","",VLOOKUP(B78,'[1]боулинг-ком-лич'!$B$6:$D$192,3,FALSE))</f>
        <v>82</v>
      </c>
      <c r="F78" s="175">
        <f t="shared" si="2"/>
        <v>191</v>
      </c>
      <c r="G78" s="165">
        <f t="shared" si="3"/>
        <v>95.5</v>
      </c>
      <c r="H78" s="69">
        <v>21</v>
      </c>
    </row>
    <row r="79" spans="1:8" ht="14.25" customHeight="1">
      <c r="A79" s="159">
        <v>22</v>
      </c>
      <c r="B79" s="176" t="s">
        <v>122</v>
      </c>
      <c r="C79" s="161" t="s">
        <v>84</v>
      </c>
      <c r="D79" s="66">
        <f>IF(B79="","",VLOOKUP(B79,'[1]боулинг-ком-лич'!$B$6:$D$192,2,FALSE))</f>
        <v>74</v>
      </c>
      <c r="E79" s="67">
        <f>IF(B79="","",VLOOKUP(B79,'[1]боулинг-ком-лич'!$B$6:$D$192,3,FALSE))</f>
        <v>115</v>
      </c>
      <c r="F79" s="175">
        <f t="shared" si="2"/>
        <v>189</v>
      </c>
      <c r="G79" s="165">
        <f t="shared" si="3"/>
        <v>94.5</v>
      </c>
      <c r="H79" s="69">
        <v>22</v>
      </c>
    </row>
    <row r="80" spans="1:8" ht="14.25" customHeight="1">
      <c r="A80" s="159">
        <v>23</v>
      </c>
      <c r="B80" s="176" t="s">
        <v>254</v>
      </c>
      <c r="C80" s="161" t="s">
        <v>195</v>
      </c>
      <c r="D80" s="66">
        <f>IF(B80="","",VLOOKUP(B80,'[1]боулинг-ком-лич'!$B$6:$D$192,2,FALSE))</f>
        <v>103</v>
      </c>
      <c r="E80" s="67">
        <f>IF(B80="","",VLOOKUP(B80,'[1]боулинг-ком-лич'!$B$6:$D$192,3,FALSE))</f>
        <v>86</v>
      </c>
      <c r="F80" s="175">
        <f t="shared" si="2"/>
        <v>189</v>
      </c>
      <c r="G80" s="165">
        <f t="shared" si="3"/>
        <v>94.5</v>
      </c>
      <c r="H80" s="69">
        <v>23</v>
      </c>
    </row>
    <row r="81" spans="1:8" ht="14.25" customHeight="1">
      <c r="A81" s="159">
        <v>24</v>
      </c>
      <c r="B81" s="176" t="s">
        <v>263</v>
      </c>
      <c r="C81" s="161" t="s">
        <v>261</v>
      </c>
      <c r="D81" s="66">
        <f>IF(B81="","",VLOOKUP(B81,'[1]боулинг-ком-лич'!$B$6:$D$192,2,FALSE))</f>
        <v>109</v>
      </c>
      <c r="E81" s="67">
        <f>IF(B81="","",VLOOKUP(B81,'[1]боулинг-ком-лич'!$B$6:$D$192,3,FALSE))</f>
        <v>78</v>
      </c>
      <c r="F81" s="175">
        <f t="shared" si="2"/>
        <v>187</v>
      </c>
      <c r="G81" s="165">
        <f t="shared" si="3"/>
        <v>93.5</v>
      </c>
      <c r="H81" s="69">
        <v>24</v>
      </c>
    </row>
    <row r="82" spans="1:8" ht="14.25" customHeight="1">
      <c r="A82" s="159">
        <v>25</v>
      </c>
      <c r="B82" s="178" t="s">
        <v>203</v>
      </c>
      <c r="C82" s="161" t="s">
        <v>202</v>
      </c>
      <c r="D82" s="66">
        <f>IF(B82="","",VLOOKUP(B82,'[1]боулинг-ком-лич'!$B$6:$D$192,2,FALSE))</f>
        <v>83</v>
      </c>
      <c r="E82" s="67">
        <f>IF(B82="","",VLOOKUP(B82,'[1]боулинг-ком-лич'!$B$6:$D$192,3,FALSE))</f>
        <v>104</v>
      </c>
      <c r="F82" s="175">
        <f t="shared" si="2"/>
        <v>187</v>
      </c>
      <c r="G82" s="165">
        <f t="shared" si="3"/>
        <v>93.5</v>
      </c>
      <c r="H82" s="69">
        <v>25</v>
      </c>
    </row>
    <row r="83" spans="1:8" ht="14.25" customHeight="1">
      <c r="A83" s="159">
        <v>26</v>
      </c>
      <c r="B83" s="176" t="s">
        <v>310</v>
      </c>
      <c r="C83" s="161" t="s">
        <v>307</v>
      </c>
      <c r="D83" s="66">
        <f>IF(B83="","",VLOOKUP(B83,'[1]боулинг-ком-лич'!$B$6:$D$192,2,FALSE))</f>
        <v>98</v>
      </c>
      <c r="E83" s="67">
        <f>IF(B83="","",VLOOKUP(B83,'[1]боулинг-ком-лич'!$B$6:$D$192,3,FALSE))</f>
        <v>81</v>
      </c>
      <c r="F83" s="175">
        <f t="shared" si="2"/>
        <v>179</v>
      </c>
      <c r="G83" s="165">
        <f t="shared" si="3"/>
        <v>89.5</v>
      </c>
      <c r="H83" s="69">
        <v>26</v>
      </c>
    </row>
    <row r="84" spans="1:8" ht="14.25" customHeight="1">
      <c r="A84" s="159">
        <v>27</v>
      </c>
      <c r="B84" s="176" t="s">
        <v>325</v>
      </c>
      <c r="C84" s="161" t="s">
        <v>321</v>
      </c>
      <c r="D84" s="66">
        <f>IF(B84="","",VLOOKUP(B84,'[1]боулинг-ком-лич'!$B$6:$D$192,2,FALSE))</f>
        <v>63</v>
      </c>
      <c r="E84" s="67">
        <f>IF(B84="","",VLOOKUP(B84,'[1]боулинг-ком-лич'!$B$6:$D$192,3,FALSE))</f>
        <v>110</v>
      </c>
      <c r="F84" s="175">
        <f>SUM(D84:E84)</f>
        <v>173</v>
      </c>
      <c r="G84" s="165">
        <f>F84/2</f>
        <v>86.5</v>
      </c>
      <c r="H84" s="69">
        <v>27</v>
      </c>
    </row>
    <row r="85" spans="1:8" ht="14.25" customHeight="1">
      <c r="A85" s="159">
        <v>28</v>
      </c>
      <c r="B85" s="176" t="s">
        <v>289</v>
      </c>
      <c r="C85" s="218" t="s">
        <v>285</v>
      </c>
      <c r="D85" s="66">
        <f>IF(B85="","",VLOOKUP(B85,'[1]боулинг-ком-лич'!$B$6:$D$192,2,FALSE))</f>
        <v>92</v>
      </c>
      <c r="E85" s="67">
        <f>IF(B85="","",VLOOKUP(B85,'[1]боулинг-ком-лич'!$B$6:$D$192,3,FALSE))</f>
        <v>81</v>
      </c>
      <c r="F85" s="175">
        <f t="shared" si="2"/>
        <v>173</v>
      </c>
      <c r="G85" s="165">
        <f t="shared" si="3"/>
        <v>86.5</v>
      </c>
      <c r="H85" s="69">
        <v>28</v>
      </c>
    </row>
    <row r="86" spans="1:8" ht="14.25" customHeight="1">
      <c r="A86" s="159">
        <v>29</v>
      </c>
      <c r="B86" s="178" t="s">
        <v>113</v>
      </c>
      <c r="C86" s="161" t="s">
        <v>332</v>
      </c>
      <c r="D86" s="66">
        <f>IF(B86="","",VLOOKUP(B86,'[1]боулинг-ком-лич'!$B$6:$D$192,2,FALSE))</f>
        <v>88</v>
      </c>
      <c r="E86" s="67">
        <f>IF(B86="","",VLOOKUP(B86,'[1]боулинг-ком-лич'!$B$6:$D$192,3,FALSE))</f>
        <v>83</v>
      </c>
      <c r="F86" s="175">
        <f t="shared" si="2"/>
        <v>171</v>
      </c>
      <c r="G86" s="165">
        <f t="shared" si="3"/>
        <v>85.5</v>
      </c>
      <c r="H86" s="69">
        <v>29</v>
      </c>
    </row>
    <row r="87" spans="1:8" ht="14.25" customHeight="1">
      <c r="A87" s="159">
        <v>30</v>
      </c>
      <c r="B87" s="176" t="s">
        <v>260</v>
      </c>
      <c r="C87" s="161" t="s">
        <v>256</v>
      </c>
      <c r="D87" s="66">
        <f>IF(B87="","",VLOOKUP(B87,'[1]боулинг-ком-лич'!$B$6:$D$192,2,FALSE))</f>
        <v>98</v>
      </c>
      <c r="E87" s="67">
        <f>IF(B87="","",VLOOKUP(B87,'[1]боулинг-ком-лич'!$B$6:$D$192,3,FALSE))</f>
        <v>68</v>
      </c>
      <c r="F87" s="175">
        <f t="shared" si="2"/>
        <v>166</v>
      </c>
      <c r="G87" s="165">
        <f t="shared" si="3"/>
        <v>83</v>
      </c>
      <c r="H87" s="69">
        <v>30</v>
      </c>
    </row>
    <row r="88" spans="1:8" ht="14.25" customHeight="1">
      <c r="A88" s="159">
        <v>31</v>
      </c>
      <c r="B88" s="176" t="s">
        <v>330</v>
      </c>
      <c r="C88" s="161" t="s">
        <v>326</v>
      </c>
      <c r="D88" s="66">
        <f>IF(B88="","",VLOOKUP(B88,'[1]боулинг-ком-лич'!$B$6:$D$192,2,FALSE))</f>
        <v>89</v>
      </c>
      <c r="E88" s="67">
        <f>IF(B88="","",VLOOKUP(B88,'[1]боулинг-ком-лич'!$B$6:$D$192,3,FALSE))</f>
        <v>77</v>
      </c>
      <c r="F88" s="175">
        <f>SUM(D88:E88)</f>
        <v>166</v>
      </c>
      <c r="G88" s="165">
        <f>F88/2</f>
        <v>83</v>
      </c>
      <c r="H88" s="69">
        <v>31</v>
      </c>
    </row>
    <row r="89" spans="1:8" ht="14.25" customHeight="1">
      <c r="A89" s="159">
        <v>32</v>
      </c>
      <c r="B89" s="178" t="s">
        <v>109</v>
      </c>
      <c r="C89" s="161" t="s">
        <v>204</v>
      </c>
      <c r="D89" s="66">
        <f>IF(B89="","",VLOOKUP(B89,'[1]боулинг-ком-лич'!$B$6:$D$192,2,FALSE))</f>
        <v>85</v>
      </c>
      <c r="E89" s="67">
        <f>IF(B89="","",VLOOKUP(B89,'[1]боулинг-ком-лич'!$B$6:$D$192,3,FALSE))</f>
        <v>81</v>
      </c>
      <c r="F89" s="175">
        <f t="shared" si="2"/>
        <v>166</v>
      </c>
      <c r="G89" s="165">
        <f t="shared" si="3"/>
        <v>83</v>
      </c>
      <c r="H89" s="69">
        <v>32</v>
      </c>
    </row>
    <row r="90" spans="1:8" ht="14.25" customHeight="1">
      <c r="A90" s="159">
        <v>33</v>
      </c>
      <c r="B90" s="176" t="s">
        <v>118</v>
      </c>
      <c r="C90" s="161" t="s">
        <v>248</v>
      </c>
      <c r="D90" s="66">
        <f>IF(B90="","",VLOOKUP(B90,'[1]боулинг-ком-лич'!$B$6:$D$192,2,FALSE))</f>
        <v>75</v>
      </c>
      <c r="E90" s="67">
        <f>IF(B90="","",VLOOKUP(B90,'[1]боулинг-ком-лич'!$B$6:$D$192,3,FALSE))</f>
        <v>88</v>
      </c>
      <c r="F90" s="175">
        <f t="shared" si="2"/>
        <v>163</v>
      </c>
      <c r="G90" s="165">
        <f t="shared" si="3"/>
        <v>81.5</v>
      </c>
      <c r="H90" s="69">
        <v>33</v>
      </c>
    </row>
    <row r="91" spans="1:8" ht="14.25" customHeight="1">
      <c r="A91" s="159">
        <v>34</v>
      </c>
      <c r="B91" s="176" t="s">
        <v>318</v>
      </c>
      <c r="C91" s="161" t="s">
        <v>315</v>
      </c>
      <c r="D91" s="66">
        <f>IF(B91="","",VLOOKUP(B91,'[1]боулинг-ком-лич'!$B$6:$D$192,2,FALSE))</f>
        <v>82</v>
      </c>
      <c r="E91" s="67">
        <f>IF(B91="","",VLOOKUP(B91,'[1]боулинг-ком-лич'!$B$6:$D$192,3,FALSE))</f>
        <v>81</v>
      </c>
      <c r="F91" s="175">
        <f t="shared" si="2"/>
        <v>163</v>
      </c>
      <c r="G91" s="165">
        <f t="shared" si="3"/>
        <v>81.5</v>
      </c>
      <c r="H91" s="69">
        <v>34</v>
      </c>
    </row>
    <row r="92" spans="1:8" ht="14.25" customHeight="1">
      <c r="A92" s="159">
        <v>35</v>
      </c>
      <c r="B92" s="176" t="s">
        <v>309</v>
      </c>
      <c r="C92" s="161" t="s">
        <v>307</v>
      </c>
      <c r="D92" s="66">
        <f>IF(B92="","",VLOOKUP(B92,'[1]боулинг-ком-лич'!$B$6:$D$192,2,FALSE))</f>
        <v>88</v>
      </c>
      <c r="E92" s="67">
        <f>IF(B92="","",VLOOKUP(B92,'[1]боулинг-ком-лич'!$B$6:$D$192,3,FALSE))</f>
        <v>69</v>
      </c>
      <c r="F92" s="175">
        <f t="shared" si="2"/>
        <v>157</v>
      </c>
      <c r="G92" s="165">
        <f t="shared" si="3"/>
        <v>78.5</v>
      </c>
      <c r="H92" s="69">
        <v>35</v>
      </c>
    </row>
    <row r="93" spans="1:8" ht="14.25" customHeight="1">
      <c r="A93" s="159">
        <v>36</v>
      </c>
      <c r="B93" s="176" t="s">
        <v>283</v>
      </c>
      <c r="C93" s="161" t="s">
        <v>280</v>
      </c>
      <c r="D93" s="66">
        <f>IF(B93="","",VLOOKUP(B93,'[1]боулинг-ком-лич'!$B$6:$D$192,2,FALSE))</f>
        <v>80</v>
      </c>
      <c r="E93" s="67">
        <f>IF(B93="","",VLOOKUP(B93,'[1]боулинг-ком-лич'!$B$6:$D$192,3,FALSE))</f>
        <v>72</v>
      </c>
      <c r="F93" s="175">
        <f>SUM(D93:E93)</f>
        <v>152</v>
      </c>
      <c r="G93" s="165">
        <f>F93/2</f>
        <v>76</v>
      </c>
      <c r="H93" s="69">
        <v>36</v>
      </c>
    </row>
    <row r="94" spans="1:8" ht="14.25" customHeight="1">
      <c r="A94" s="159">
        <v>37</v>
      </c>
      <c r="B94" s="176" t="s">
        <v>117</v>
      </c>
      <c r="C94" s="161" t="s">
        <v>93</v>
      </c>
      <c r="D94" s="66">
        <f>IF(B94="","",VLOOKUP(B94,'[1]боулинг-ком-лич'!$B$6:$D$192,2,FALSE))</f>
        <v>74</v>
      </c>
      <c r="E94" s="67">
        <f>IF(B94="","",VLOOKUP(B94,'[1]боулинг-ком-лич'!$B$6:$D$192,3,FALSE))</f>
        <v>78</v>
      </c>
      <c r="F94" s="175">
        <f t="shared" si="2"/>
        <v>152</v>
      </c>
      <c r="G94" s="165">
        <f t="shared" si="3"/>
        <v>76</v>
      </c>
      <c r="H94" s="69">
        <v>37</v>
      </c>
    </row>
    <row r="95" spans="1:8" ht="14.25" customHeight="1">
      <c r="A95" s="159">
        <v>38</v>
      </c>
      <c r="B95" s="176" t="s">
        <v>293</v>
      </c>
      <c r="C95" s="218" t="s">
        <v>290</v>
      </c>
      <c r="D95" s="66">
        <f>IF(B95="","",VLOOKUP(B95,'[1]боулинг-ком-лич'!$B$6:$D$192,2,FALSE))</f>
        <v>86</v>
      </c>
      <c r="E95" s="67">
        <f>IF(B95="","",VLOOKUP(B95,'[1]боулинг-ком-лич'!$B$6:$D$192,3,FALSE))</f>
        <v>59</v>
      </c>
      <c r="F95" s="175">
        <f t="shared" si="2"/>
        <v>145</v>
      </c>
      <c r="G95" s="165">
        <f t="shared" si="3"/>
        <v>72.5</v>
      </c>
      <c r="H95" s="69">
        <v>38</v>
      </c>
    </row>
    <row r="96" spans="1:8" ht="14.25" customHeight="1">
      <c r="A96" s="159">
        <v>39</v>
      </c>
      <c r="B96" s="176" t="s">
        <v>319</v>
      </c>
      <c r="C96" s="161" t="s">
        <v>315</v>
      </c>
      <c r="D96" s="66">
        <f>IF(B96="","",VLOOKUP(B96,'[1]боулинг-ком-лич'!$B$6:$D$192,2,FALSE))</f>
        <v>92</v>
      </c>
      <c r="E96" s="67">
        <f>IF(B96="","",VLOOKUP(B96,'[1]боулинг-ком-лич'!$B$6:$D$192,3,FALSE))</f>
        <v>52</v>
      </c>
      <c r="F96" s="175">
        <f t="shared" si="2"/>
        <v>144</v>
      </c>
      <c r="G96" s="165">
        <f t="shared" si="3"/>
        <v>72</v>
      </c>
      <c r="H96" s="69">
        <v>39</v>
      </c>
    </row>
    <row r="97" spans="1:8" ht="14.25" customHeight="1">
      <c r="A97" s="159">
        <v>40</v>
      </c>
      <c r="B97" s="176" t="s">
        <v>299</v>
      </c>
      <c r="C97" s="218" t="s">
        <v>295</v>
      </c>
      <c r="D97" s="66">
        <f>IF(B97="","",VLOOKUP(B97,'[1]боулинг-ком-лич'!$B$6:$D$192,2,FALSE))</f>
        <v>81</v>
      </c>
      <c r="E97" s="67">
        <f>IF(B97="","",VLOOKUP(B97,'[1]боулинг-ком-лич'!$B$6:$D$192,3,FALSE))</f>
        <v>61</v>
      </c>
      <c r="F97" s="175">
        <f t="shared" si="2"/>
        <v>142</v>
      </c>
      <c r="G97" s="165">
        <f t="shared" si="3"/>
        <v>71</v>
      </c>
      <c r="H97" s="69">
        <v>40</v>
      </c>
    </row>
    <row r="98" spans="1:8" ht="14.25" customHeight="1">
      <c r="A98" s="159">
        <v>41</v>
      </c>
      <c r="B98" s="176" t="s">
        <v>210</v>
      </c>
      <c r="C98" s="161" t="s">
        <v>208</v>
      </c>
      <c r="D98" s="66">
        <f>IF(B98="","",VLOOKUP(B98,'[1]боулинг-ком-лич'!$B$6:$D$192,2,FALSE))</f>
        <v>61</v>
      </c>
      <c r="E98" s="67">
        <f>IF(B98="","",VLOOKUP(B98,'[1]боулинг-ком-лич'!$B$6:$D$192,3,FALSE))</f>
        <v>80</v>
      </c>
      <c r="F98" s="175">
        <f t="shared" si="2"/>
        <v>141</v>
      </c>
      <c r="G98" s="165">
        <f t="shared" si="3"/>
        <v>70.5</v>
      </c>
      <c r="H98" s="69">
        <v>41</v>
      </c>
    </row>
    <row r="99" spans="1:8" ht="14.25" customHeight="1">
      <c r="A99" s="159">
        <v>42</v>
      </c>
      <c r="B99" s="176" t="s">
        <v>313</v>
      </c>
      <c r="C99" s="161" t="s">
        <v>202</v>
      </c>
      <c r="D99" s="66">
        <f>IF(B99="","",VLOOKUP(B99,'[1]боулинг-ком-лич'!$B$6:$D$192,2,FALSE))</f>
        <v>68</v>
      </c>
      <c r="E99" s="67">
        <f>IF(B99="","",VLOOKUP(B99,'[1]боулинг-ком-лич'!$B$6:$D$192,3,FALSE))</f>
        <v>68</v>
      </c>
      <c r="F99" s="175">
        <f t="shared" si="2"/>
        <v>136</v>
      </c>
      <c r="G99" s="165">
        <f t="shared" si="3"/>
        <v>68</v>
      </c>
      <c r="H99" s="69">
        <v>42</v>
      </c>
    </row>
    <row r="100" spans="1:8" ht="14.25" customHeight="1">
      <c r="A100" s="159">
        <v>43</v>
      </c>
      <c r="B100" s="178" t="s">
        <v>278</v>
      </c>
      <c r="C100" s="161" t="s">
        <v>275</v>
      </c>
      <c r="D100" s="66">
        <f>IF(B100="","",VLOOKUP(B100,'[1]боулинг-ком-лич'!$B$6:$D$192,2,FALSE))</f>
        <v>67</v>
      </c>
      <c r="E100" s="67">
        <f>IF(B100="","",VLOOKUP(B100,'[1]боулинг-ком-лич'!$B$6:$D$192,3,FALSE))</f>
        <v>59</v>
      </c>
      <c r="F100" s="175">
        <f t="shared" si="2"/>
        <v>126</v>
      </c>
      <c r="G100" s="165">
        <f t="shared" si="3"/>
        <v>63</v>
      </c>
      <c r="H100" s="69">
        <v>43</v>
      </c>
    </row>
    <row r="101" spans="1:8" ht="14.25" customHeight="1">
      <c r="A101" s="159">
        <v>44</v>
      </c>
      <c r="B101" s="176" t="s">
        <v>324</v>
      </c>
      <c r="C101" s="161" t="s">
        <v>321</v>
      </c>
      <c r="D101" s="66">
        <f>IF(B101="","",VLOOKUP(B101,'[1]боулинг-ком-лич'!$B$6:$D$192,2,FALSE))</f>
        <v>53</v>
      </c>
      <c r="E101" s="67">
        <f>IF(B101="","",VLOOKUP(B101,'[1]боулинг-ком-лич'!$B$6:$D$192,3,FALSE))</f>
        <v>72</v>
      </c>
      <c r="F101" s="175">
        <f t="shared" si="2"/>
        <v>125</v>
      </c>
      <c r="G101" s="165">
        <f t="shared" si="3"/>
        <v>62.5</v>
      </c>
      <c r="H101" s="69">
        <v>44</v>
      </c>
    </row>
    <row r="102" spans="1:8" ht="14.25" customHeight="1">
      <c r="A102" s="159">
        <v>45</v>
      </c>
      <c r="B102" s="178" t="s">
        <v>284</v>
      </c>
      <c r="C102" s="161" t="s">
        <v>280</v>
      </c>
      <c r="D102" s="66">
        <f>IF(B102="","",VLOOKUP(B102,'[1]боулинг-ком-лич'!$B$6:$D$192,2,FALSE))</f>
        <v>55</v>
      </c>
      <c r="E102" s="67">
        <f>IF(B102="","",VLOOKUP(B102,'[1]боулинг-ком-лич'!$B$6:$D$192,3,FALSE))</f>
        <v>69</v>
      </c>
      <c r="F102" s="175">
        <f t="shared" si="2"/>
        <v>124</v>
      </c>
      <c r="G102" s="165">
        <f t="shared" si="3"/>
        <v>62</v>
      </c>
      <c r="H102" s="69">
        <v>45</v>
      </c>
    </row>
    <row r="103" spans="1:8" ht="14.25" customHeight="1">
      <c r="A103" s="159">
        <v>46</v>
      </c>
      <c r="B103" s="176" t="s">
        <v>288</v>
      </c>
      <c r="C103" s="218" t="s">
        <v>285</v>
      </c>
      <c r="D103" s="66">
        <f>IF(B103="","",VLOOKUP(B103,'[1]боулинг-ком-лич'!$B$6:$D$192,2,FALSE))</f>
        <v>64</v>
      </c>
      <c r="E103" s="67">
        <f>IF(B103="","",VLOOKUP(B103,'[1]боулинг-ком-лич'!$B$6:$D$192,3,FALSE))</f>
        <v>47</v>
      </c>
      <c r="F103" s="175">
        <f t="shared" si="2"/>
        <v>111</v>
      </c>
      <c r="G103" s="165">
        <f t="shared" si="3"/>
        <v>55.5</v>
      </c>
      <c r="H103" s="69">
        <v>46</v>
      </c>
    </row>
    <row r="104" spans="1:8" ht="14.25" customHeight="1">
      <c r="A104" s="159">
        <v>47</v>
      </c>
      <c r="B104" s="178" t="s">
        <v>279</v>
      </c>
      <c r="C104" s="161" t="s">
        <v>275</v>
      </c>
      <c r="D104" s="66">
        <f>IF(B104="","",VLOOKUP(B104,'[1]боулинг-ком-лич'!$B$6:$D$192,2,FALSE))</f>
        <v>47</v>
      </c>
      <c r="E104" s="67">
        <f>IF(B104="","",VLOOKUP(B104,'[1]боулинг-ком-лич'!$B$6:$D$192,3,FALSE))</f>
        <v>63</v>
      </c>
      <c r="F104" s="175">
        <f t="shared" si="2"/>
        <v>110</v>
      </c>
      <c r="G104" s="165">
        <f t="shared" si="3"/>
        <v>55</v>
      </c>
      <c r="H104" s="69">
        <v>47</v>
      </c>
    </row>
    <row r="105" spans="1:8" ht="14.25" customHeight="1">
      <c r="A105" s="159">
        <v>48</v>
      </c>
      <c r="B105" s="176" t="s">
        <v>298</v>
      </c>
      <c r="C105" s="218" t="s">
        <v>295</v>
      </c>
      <c r="D105" s="66">
        <f>IF(B105="","",VLOOKUP(B105,'[1]боулинг-ком-лич'!$B$6:$D$192,2,FALSE))</f>
        <v>50</v>
      </c>
      <c r="E105" s="67">
        <f>IF(B105="","",VLOOKUP(B105,'[1]боулинг-ком-лич'!$B$6:$D$192,3,FALSE))</f>
        <v>54</v>
      </c>
      <c r="F105" s="175">
        <f t="shared" si="2"/>
        <v>104</v>
      </c>
      <c r="G105" s="165">
        <f t="shared" si="3"/>
        <v>52</v>
      </c>
      <c r="H105" s="69">
        <v>48</v>
      </c>
    </row>
    <row r="106" spans="1:10" s="72" customFormat="1" ht="14.25" customHeight="1">
      <c r="A106" s="73"/>
      <c r="B106" s="77"/>
      <c r="C106" s="73"/>
      <c r="G106" s="179"/>
      <c r="H106" s="74"/>
      <c r="J106" s="75"/>
    </row>
    <row r="107" spans="2:8" ht="14.25" customHeight="1">
      <c r="B107" s="172" t="s">
        <v>212</v>
      </c>
      <c r="C107" s="60"/>
      <c r="D107" s="61"/>
      <c r="E107" s="59"/>
      <c r="F107" s="60"/>
      <c r="H107" s="62"/>
    </row>
    <row r="108" spans="1:10" s="72" customFormat="1" ht="14.25" customHeight="1">
      <c r="A108" s="73"/>
      <c r="B108" s="77"/>
      <c r="C108" s="73"/>
      <c r="G108" s="179"/>
      <c r="H108" s="74"/>
      <c r="J108" s="75"/>
    </row>
    <row r="109" spans="6:7" s="77" customFormat="1" ht="14.25" customHeight="1">
      <c r="F109" s="184"/>
      <c r="G109" s="120"/>
    </row>
    <row r="110" spans="1:8" s="72" customFormat="1" ht="14.25" customHeight="1">
      <c r="A110" s="77"/>
      <c r="B110" s="180" t="s">
        <v>102</v>
      </c>
      <c r="C110" s="193"/>
      <c r="D110" s="223" t="s">
        <v>103</v>
      </c>
      <c r="E110" s="184"/>
      <c r="G110" s="179"/>
      <c r="H110" s="74"/>
    </row>
  </sheetData>
  <sheetProtection/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102" customWidth="1"/>
    <col min="2" max="2" width="9.375" style="102" customWidth="1"/>
    <col min="3" max="3" width="6.375" style="102" customWidth="1"/>
    <col min="4" max="4" width="25.75390625" style="102" customWidth="1"/>
    <col min="5" max="5" width="2.25390625" style="102" customWidth="1"/>
    <col min="6" max="6" width="25.75390625" style="102" customWidth="1"/>
    <col min="7" max="7" width="9.125" style="102" customWidth="1"/>
    <col min="8" max="8" width="14.125" style="102" customWidth="1"/>
    <col min="9" max="16384" width="9.125" style="104" customWidth="1"/>
  </cols>
  <sheetData>
    <row r="1" spans="5:8" ht="18">
      <c r="E1" s="103" t="s">
        <v>153</v>
      </c>
      <c r="H1" s="84" t="s">
        <v>154</v>
      </c>
    </row>
    <row r="2" s="97" customFormat="1" ht="15.75"/>
    <row r="3" spans="1:11" ht="19.5" customHeight="1">
      <c r="A3" s="105" t="s">
        <v>4</v>
      </c>
      <c r="B3" s="105" t="s">
        <v>155</v>
      </c>
      <c r="C3" s="105" t="s">
        <v>156</v>
      </c>
      <c r="D3" s="105" t="s">
        <v>157</v>
      </c>
      <c r="E3" s="105"/>
      <c r="F3" s="105" t="s">
        <v>158</v>
      </c>
      <c r="G3" s="105" t="s">
        <v>159</v>
      </c>
      <c r="H3" s="105" t="s">
        <v>160</v>
      </c>
      <c r="K3" s="98" t="s">
        <v>161</v>
      </c>
    </row>
    <row r="4" spans="1:11" ht="19.5" customHeight="1">
      <c r="A4" s="99">
        <v>1</v>
      </c>
      <c r="B4" s="106" t="s">
        <v>162</v>
      </c>
      <c r="C4" s="99">
        <v>1</v>
      </c>
      <c r="D4" s="101" t="s">
        <v>16</v>
      </c>
      <c r="E4" s="99"/>
      <c r="F4" s="101" t="s">
        <v>130</v>
      </c>
      <c r="G4" s="99" t="s">
        <v>163</v>
      </c>
      <c r="H4" s="100" t="s">
        <v>132</v>
      </c>
      <c r="K4" s="101" t="s">
        <v>143</v>
      </c>
    </row>
    <row r="5" spans="1:11" ht="19.5" customHeight="1">
      <c r="A5" s="99">
        <v>2</v>
      </c>
      <c r="B5" s="106" t="s">
        <v>162</v>
      </c>
      <c r="C5" s="99">
        <v>2</v>
      </c>
      <c r="D5" s="101" t="s">
        <v>143</v>
      </c>
      <c r="E5" s="99"/>
      <c r="F5" s="101" t="s">
        <v>19</v>
      </c>
      <c r="G5" s="99" t="s">
        <v>164</v>
      </c>
      <c r="H5" s="100" t="s">
        <v>132</v>
      </c>
      <c r="K5" s="101" t="s">
        <v>19</v>
      </c>
    </row>
    <row r="6" spans="1:11" ht="19.5" customHeight="1" thickBot="1">
      <c r="A6" s="99">
        <v>3</v>
      </c>
      <c r="B6" s="107" t="s">
        <v>162</v>
      </c>
      <c r="C6" s="108">
        <v>3</v>
      </c>
      <c r="D6" s="109" t="s">
        <v>144</v>
      </c>
      <c r="E6" s="108"/>
      <c r="F6" s="109" t="s">
        <v>36</v>
      </c>
      <c r="G6" s="108" t="s">
        <v>165</v>
      </c>
      <c r="H6" s="85" t="s">
        <v>134</v>
      </c>
      <c r="K6" s="101" t="s">
        <v>59</v>
      </c>
    </row>
    <row r="7" spans="1:11" ht="19.5" customHeight="1">
      <c r="A7" s="99">
        <v>4</v>
      </c>
      <c r="B7" s="110" t="s">
        <v>166</v>
      </c>
      <c r="C7" s="111">
        <v>1</v>
      </c>
      <c r="D7" s="112" t="s">
        <v>60</v>
      </c>
      <c r="E7" s="111"/>
      <c r="F7" s="112" t="s">
        <v>146</v>
      </c>
      <c r="G7" s="111" t="s">
        <v>163</v>
      </c>
      <c r="H7" s="85" t="s">
        <v>134</v>
      </c>
      <c r="K7" s="98" t="s">
        <v>167</v>
      </c>
    </row>
    <row r="8" spans="1:11" ht="19.5" customHeight="1">
      <c r="A8" s="99">
        <v>5</v>
      </c>
      <c r="B8" s="106" t="s">
        <v>166</v>
      </c>
      <c r="C8" s="99">
        <v>2</v>
      </c>
      <c r="D8" s="101" t="s">
        <v>148</v>
      </c>
      <c r="E8" s="99"/>
      <c r="F8" s="101" t="s">
        <v>142</v>
      </c>
      <c r="G8" s="99" t="s">
        <v>165</v>
      </c>
      <c r="H8" s="85" t="s">
        <v>134</v>
      </c>
      <c r="K8" s="101" t="s">
        <v>16</v>
      </c>
    </row>
    <row r="9" spans="1:11" ht="19.5" customHeight="1" thickBot="1">
      <c r="A9" s="99">
        <v>6</v>
      </c>
      <c r="B9" s="107" t="s">
        <v>166</v>
      </c>
      <c r="C9" s="108">
        <v>3</v>
      </c>
      <c r="D9" s="109" t="s">
        <v>145</v>
      </c>
      <c r="E9" s="108"/>
      <c r="F9" s="109" t="s">
        <v>23</v>
      </c>
      <c r="G9" s="108" t="s">
        <v>168</v>
      </c>
      <c r="H9" s="100" t="s">
        <v>132</v>
      </c>
      <c r="K9" s="101" t="s">
        <v>130</v>
      </c>
    </row>
    <row r="10" spans="1:11" ht="19.5" customHeight="1">
      <c r="A10" s="99">
        <v>7</v>
      </c>
      <c r="B10" s="110" t="s">
        <v>169</v>
      </c>
      <c r="C10" s="111">
        <v>1</v>
      </c>
      <c r="D10" s="101" t="s">
        <v>16</v>
      </c>
      <c r="E10" s="111"/>
      <c r="F10" s="101" t="s">
        <v>146</v>
      </c>
      <c r="G10" s="111" t="s">
        <v>163</v>
      </c>
      <c r="H10" s="100" t="s">
        <v>132</v>
      </c>
      <c r="K10" s="101" t="s">
        <v>60</v>
      </c>
    </row>
    <row r="11" spans="1:11" ht="19.5" customHeight="1">
      <c r="A11" s="99">
        <v>8</v>
      </c>
      <c r="B11" s="106" t="s">
        <v>169</v>
      </c>
      <c r="C11" s="99">
        <v>2</v>
      </c>
      <c r="D11" s="101" t="s">
        <v>130</v>
      </c>
      <c r="E11" s="99"/>
      <c r="F11" s="101" t="s">
        <v>60</v>
      </c>
      <c r="G11" s="99" t="s">
        <v>163</v>
      </c>
      <c r="H11" s="100" t="s">
        <v>131</v>
      </c>
      <c r="K11" s="101" t="s">
        <v>146</v>
      </c>
    </row>
    <row r="12" spans="1:11" ht="19.5" customHeight="1" thickBot="1">
      <c r="A12" s="99">
        <v>9</v>
      </c>
      <c r="B12" s="107" t="s">
        <v>169</v>
      </c>
      <c r="C12" s="108">
        <v>3</v>
      </c>
      <c r="D12" s="109" t="s">
        <v>21</v>
      </c>
      <c r="E12" s="108"/>
      <c r="F12" s="109" t="s">
        <v>147</v>
      </c>
      <c r="G12" s="108" t="s">
        <v>170</v>
      </c>
      <c r="H12" s="100" t="s">
        <v>131</v>
      </c>
      <c r="K12" s="98" t="s">
        <v>171</v>
      </c>
    </row>
    <row r="13" spans="1:11" ht="19.5" customHeight="1">
      <c r="A13" s="99">
        <v>10</v>
      </c>
      <c r="B13" s="110" t="s">
        <v>172</v>
      </c>
      <c r="C13" s="111">
        <v>1</v>
      </c>
      <c r="D13" s="101" t="s">
        <v>148</v>
      </c>
      <c r="E13" s="111"/>
      <c r="F13" s="101" t="s">
        <v>144</v>
      </c>
      <c r="G13" s="111" t="s">
        <v>165</v>
      </c>
      <c r="H13" s="85" t="s">
        <v>133</v>
      </c>
      <c r="K13" s="101" t="s">
        <v>21</v>
      </c>
    </row>
    <row r="14" spans="1:11" ht="19.5" customHeight="1">
      <c r="A14" s="99">
        <v>11</v>
      </c>
      <c r="B14" s="106" t="s">
        <v>172</v>
      </c>
      <c r="C14" s="99">
        <v>2</v>
      </c>
      <c r="D14" s="101" t="s">
        <v>36</v>
      </c>
      <c r="E14" s="99"/>
      <c r="F14" s="101" t="s">
        <v>142</v>
      </c>
      <c r="G14" s="99" t="s">
        <v>165</v>
      </c>
      <c r="H14" s="100" t="s">
        <v>131</v>
      </c>
      <c r="K14" s="101" t="s">
        <v>147</v>
      </c>
    </row>
    <row r="15" spans="1:11" ht="19.5" customHeight="1" thickBot="1">
      <c r="A15" s="99">
        <v>12</v>
      </c>
      <c r="B15" s="107" t="s">
        <v>172</v>
      </c>
      <c r="C15" s="108">
        <v>3</v>
      </c>
      <c r="D15" s="109" t="s">
        <v>59</v>
      </c>
      <c r="E15" s="108"/>
      <c r="F15" s="109" t="s">
        <v>143</v>
      </c>
      <c r="G15" s="108" t="s">
        <v>164</v>
      </c>
      <c r="H15" s="85" t="s">
        <v>134</v>
      </c>
      <c r="K15" s="101" t="s">
        <v>17</v>
      </c>
    </row>
    <row r="16" spans="1:11" ht="19.5" customHeight="1">
      <c r="A16" s="99">
        <v>13</v>
      </c>
      <c r="B16" s="110" t="s">
        <v>173</v>
      </c>
      <c r="C16" s="111">
        <v>1</v>
      </c>
      <c r="D16" s="101" t="s">
        <v>16</v>
      </c>
      <c r="E16" s="111"/>
      <c r="F16" s="101" t="s">
        <v>60</v>
      </c>
      <c r="G16" s="111" t="s">
        <v>163</v>
      </c>
      <c r="H16" s="100" t="s">
        <v>132</v>
      </c>
      <c r="K16" s="98" t="s">
        <v>174</v>
      </c>
    </row>
    <row r="17" spans="1:11" ht="19.5" customHeight="1">
      <c r="A17" s="99">
        <v>14</v>
      </c>
      <c r="B17" s="106" t="s">
        <v>173</v>
      </c>
      <c r="C17" s="99">
        <v>2</v>
      </c>
      <c r="D17" s="101" t="s">
        <v>145</v>
      </c>
      <c r="E17" s="99"/>
      <c r="F17" s="101" t="s">
        <v>137</v>
      </c>
      <c r="G17" s="99" t="s">
        <v>168</v>
      </c>
      <c r="H17" s="100" t="s">
        <v>132</v>
      </c>
      <c r="K17" s="101" t="s">
        <v>148</v>
      </c>
    </row>
    <row r="18" spans="1:11" ht="19.5" customHeight="1" thickBot="1">
      <c r="A18" s="99">
        <v>15</v>
      </c>
      <c r="B18" s="107" t="s">
        <v>173</v>
      </c>
      <c r="C18" s="108">
        <v>3</v>
      </c>
      <c r="D18" s="109" t="s">
        <v>17</v>
      </c>
      <c r="E18" s="108"/>
      <c r="F18" s="109" t="s">
        <v>147</v>
      </c>
      <c r="G18" s="108" t="s">
        <v>170</v>
      </c>
      <c r="H18" s="100" t="s">
        <v>132</v>
      </c>
      <c r="K18" s="101" t="s">
        <v>144</v>
      </c>
    </row>
    <row r="19" spans="1:11" ht="19.5" customHeight="1">
      <c r="A19" s="99">
        <v>16</v>
      </c>
      <c r="B19" s="110" t="s">
        <v>175</v>
      </c>
      <c r="C19" s="111">
        <v>1</v>
      </c>
      <c r="D19" s="101" t="s">
        <v>130</v>
      </c>
      <c r="E19" s="111"/>
      <c r="F19" s="101" t="s">
        <v>146</v>
      </c>
      <c r="G19" s="111" t="s">
        <v>163</v>
      </c>
      <c r="H19" s="85" t="s">
        <v>134</v>
      </c>
      <c r="K19" s="101" t="s">
        <v>36</v>
      </c>
    </row>
    <row r="20" spans="1:11" ht="19.5" customHeight="1">
      <c r="A20" s="99">
        <v>17</v>
      </c>
      <c r="B20" s="106" t="s">
        <v>175</v>
      </c>
      <c r="C20" s="99">
        <v>2</v>
      </c>
      <c r="D20" s="101" t="s">
        <v>19</v>
      </c>
      <c r="E20" s="99"/>
      <c r="F20" s="101" t="s">
        <v>59</v>
      </c>
      <c r="G20" s="99" t="s">
        <v>164</v>
      </c>
      <c r="H20" s="100" t="s">
        <v>131</v>
      </c>
      <c r="K20" s="101" t="s">
        <v>142</v>
      </c>
    </row>
    <row r="21" spans="1:11" ht="19.5" customHeight="1" thickBot="1">
      <c r="A21" s="99">
        <v>18</v>
      </c>
      <c r="B21" s="107" t="s">
        <v>175</v>
      </c>
      <c r="C21" s="108">
        <v>3</v>
      </c>
      <c r="D21" s="109" t="s">
        <v>148</v>
      </c>
      <c r="E21" s="108"/>
      <c r="F21" s="109" t="s">
        <v>36</v>
      </c>
      <c r="G21" s="108" t="s">
        <v>165</v>
      </c>
      <c r="H21" s="85" t="s">
        <v>134</v>
      </c>
      <c r="K21" s="98" t="s">
        <v>176</v>
      </c>
    </row>
    <row r="22" spans="1:11" ht="19.5" customHeight="1">
      <c r="A22" s="99">
        <v>19</v>
      </c>
      <c r="B22" s="110" t="s">
        <v>177</v>
      </c>
      <c r="C22" s="111">
        <v>1</v>
      </c>
      <c r="D22" s="101" t="s">
        <v>144</v>
      </c>
      <c r="E22" s="111"/>
      <c r="F22" s="101" t="s">
        <v>142</v>
      </c>
      <c r="G22" s="111" t="s">
        <v>165</v>
      </c>
      <c r="H22" s="100" t="s">
        <v>131</v>
      </c>
      <c r="K22" s="101" t="s">
        <v>145</v>
      </c>
    </row>
    <row r="23" spans="1:11" ht="19.5" customHeight="1">
      <c r="A23" s="99">
        <v>20</v>
      </c>
      <c r="B23" s="106" t="s">
        <v>177</v>
      </c>
      <c r="C23" s="99">
        <v>2</v>
      </c>
      <c r="D23" s="101" t="s">
        <v>23</v>
      </c>
      <c r="E23" s="99"/>
      <c r="F23" s="101" t="s">
        <v>137</v>
      </c>
      <c r="G23" s="99" t="s">
        <v>168</v>
      </c>
      <c r="H23" s="100" t="s">
        <v>132</v>
      </c>
      <c r="K23" s="101" t="s">
        <v>23</v>
      </c>
    </row>
    <row r="24" spans="1:11" ht="19.5" customHeight="1" thickBot="1">
      <c r="A24" s="99">
        <v>21</v>
      </c>
      <c r="B24" s="107" t="s">
        <v>177</v>
      </c>
      <c r="C24" s="108">
        <v>3</v>
      </c>
      <c r="D24" s="109" t="s">
        <v>17</v>
      </c>
      <c r="E24" s="108"/>
      <c r="F24" s="109" t="s">
        <v>21</v>
      </c>
      <c r="G24" s="108" t="s">
        <v>170</v>
      </c>
      <c r="H24" s="85" t="s">
        <v>134</v>
      </c>
      <c r="K24" s="101" t="s">
        <v>137</v>
      </c>
    </row>
    <row r="25" spans="1:8" ht="19.5" customHeight="1">
      <c r="A25" s="99">
        <v>22</v>
      </c>
      <c r="B25" s="110" t="s">
        <v>178</v>
      </c>
      <c r="C25" s="111">
        <v>1</v>
      </c>
      <c r="D25" s="101" t="s">
        <v>16</v>
      </c>
      <c r="E25" s="111"/>
      <c r="F25" s="101" t="s">
        <v>144</v>
      </c>
      <c r="G25" s="111" t="s">
        <v>150</v>
      </c>
      <c r="H25" s="100" t="s">
        <v>132</v>
      </c>
    </row>
    <row r="26" spans="1:8" ht="19.5" customHeight="1">
      <c r="A26" s="99">
        <v>23</v>
      </c>
      <c r="B26" s="106" t="s">
        <v>178</v>
      </c>
      <c r="C26" s="99">
        <v>2</v>
      </c>
      <c r="D26" s="101" t="s">
        <v>36</v>
      </c>
      <c r="E26" s="99"/>
      <c r="F26" s="101" t="s">
        <v>21</v>
      </c>
      <c r="G26" s="99" t="s">
        <v>150</v>
      </c>
      <c r="H26" s="100" t="s">
        <v>132</v>
      </c>
    </row>
    <row r="27" spans="1:8" ht="19.5" customHeight="1">
      <c r="A27" s="99">
        <v>24</v>
      </c>
      <c r="B27" s="106" t="s">
        <v>178</v>
      </c>
      <c r="C27" s="99">
        <v>3</v>
      </c>
      <c r="D27" s="101" t="s">
        <v>23</v>
      </c>
      <c r="E27" s="99"/>
      <c r="F27" s="101" t="s">
        <v>17</v>
      </c>
      <c r="G27" s="99" t="s">
        <v>179</v>
      </c>
      <c r="H27" s="100" t="s">
        <v>132</v>
      </c>
    </row>
    <row r="28" spans="1:8" ht="19.5" customHeight="1">
      <c r="A28" s="99">
        <v>25</v>
      </c>
      <c r="B28" s="106" t="s">
        <v>180</v>
      </c>
      <c r="C28" s="99">
        <v>3</v>
      </c>
      <c r="D28" s="101" t="s">
        <v>19</v>
      </c>
      <c r="E28" s="99"/>
      <c r="F28" s="113" t="s">
        <v>146</v>
      </c>
      <c r="G28" s="99" t="s">
        <v>179</v>
      </c>
      <c r="H28" s="100" t="s">
        <v>132</v>
      </c>
    </row>
    <row r="29" spans="1:8" ht="19.5" customHeight="1">
      <c r="A29" s="99">
        <v>26</v>
      </c>
      <c r="B29" s="106" t="s">
        <v>181</v>
      </c>
      <c r="C29" s="99">
        <v>1</v>
      </c>
      <c r="D29" s="101" t="s">
        <v>143</v>
      </c>
      <c r="E29" s="99"/>
      <c r="F29" s="101" t="s">
        <v>16</v>
      </c>
      <c r="G29" s="99" t="s">
        <v>149</v>
      </c>
      <c r="H29" s="100" t="s">
        <v>131</v>
      </c>
    </row>
    <row r="30" spans="1:8" ht="19.5" customHeight="1">
      <c r="A30" s="99">
        <v>27</v>
      </c>
      <c r="B30" s="106" t="s">
        <v>181</v>
      </c>
      <c r="C30" s="99">
        <v>2</v>
      </c>
      <c r="D30" s="101" t="s">
        <v>145</v>
      </c>
      <c r="E30" s="99"/>
      <c r="F30" s="101" t="s">
        <v>36</v>
      </c>
      <c r="G30" s="99" t="s">
        <v>149</v>
      </c>
      <c r="H30" s="100" t="s">
        <v>132</v>
      </c>
    </row>
    <row r="31" spans="1:8" ht="19.5" customHeight="1">
      <c r="A31" s="99">
        <v>28</v>
      </c>
      <c r="B31" s="106" t="s">
        <v>181</v>
      </c>
      <c r="C31" s="99">
        <v>3</v>
      </c>
      <c r="D31" s="101" t="s">
        <v>21</v>
      </c>
      <c r="E31" s="99"/>
      <c r="F31" s="101" t="s">
        <v>144</v>
      </c>
      <c r="G31" s="99" t="s">
        <v>182</v>
      </c>
      <c r="H31" s="100" t="s">
        <v>132</v>
      </c>
    </row>
    <row r="32" spans="1:8" ht="19.5" customHeight="1">
      <c r="A32" s="99">
        <v>29</v>
      </c>
      <c r="B32" s="106" t="s">
        <v>183</v>
      </c>
      <c r="C32" s="99">
        <v>1</v>
      </c>
      <c r="D32" s="101" t="s">
        <v>143</v>
      </c>
      <c r="E32" s="99"/>
      <c r="F32" s="101" t="s">
        <v>145</v>
      </c>
      <c r="G32" s="114" t="s">
        <v>184</v>
      </c>
      <c r="H32" s="100" t="s">
        <v>131</v>
      </c>
    </row>
    <row r="33" spans="1:8" ht="19.5" customHeight="1">
      <c r="A33" s="99">
        <v>30</v>
      </c>
      <c r="B33" s="106" t="s">
        <v>183</v>
      </c>
      <c r="C33" s="99">
        <v>2</v>
      </c>
      <c r="D33" s="101" t="s">
        <v>16</v>
      </c>
      <c r="E33" s="99"/>
      <c r="F33" s="101" t="s">
        <v>36</v>
      </c>
      <c r="G33" s="114" t="s">
        <v>185</v>
      </c>
      <c r="H33" s="100" t="s">
        <v>132</v>
      </c>
    </row>
    <row r="34" spans="1:8" ht="19.5" customHeight="1">
      <c r="A34" s="99">
        <v>31</v>
      </c>
      <c r="B34" s="106" t="s">
        <v>183</v>
      </c>
      <c r="C34" s="99">
        <v>3</v>
      </c>
      <c r="D34" s="101" t="s">
        <v>23</v>
      </c>
      <c r="E34" s="99"/>
      <c r="F34" s="101" t="s">
        <v>19</v>
      </c>
      <c r="G34" s="99" t="s">
        <v>186</v>
      </c>
      <c r="H34" s="100" t="s">
        <v>132</v>
      </c>
    </row>
    <row r="35" spans="1:8" ht="19.5" customHeight="1">
      <c r="A35" s="99">
        <v>32</v>
      </c>
      <c r="B35" s="106" t="s">
        <v>187</v>
      </c>
      <c r="C35" s="99">
        <v>3</v>
      </c>
      <c r="D35" s="101" t="s">
        <v>17</v>
      </c>
      <c r="E35" s="99"/>
      <c r="F35" s="113" t="s">
        <v>146</v>
      </c>
      <c r="G35" s="99" t="s">
        <v>188</v>
      </c>
      <c r="H35" s="100" t="s">
        <v>132</v>
      </c>
    </row>
    <row r="36" spans="1:8" ht="12.75">
      <c r="A36" s="104"/>
      <c r="B36" s="104"/>
      <c r="C36" s="104"/>
      <c r="D36" s="104"/>
      <c r="E36" s="104"/>
      <c r="F36" s="104"/>
      <c r="G36" s="104"/>
      <c r="H36" s="104"/>
    </row>
    <row r="37" s="97" customFormat="1" ht="15.75"/>
    <row r="38" spans="1:8" ht="19.5" customHeight="1">
      <c r="A38" s="104"/>
      <c r="B38" s="104"/>
      <c r="C38" s="104"/>
      <c r="D38" s="104"/>
      <c r="E38" s="104"/>
      <c r="F38" s="104"/>
      <c r="G38" s="104"/>
      <c r="H38" s="104"/>
    </row>
    <row r="39" spans="1:8" ht="19.5" customHeight="1">
      <c r="A39" s="104"/>
      <c r="B39" s="104"/>
      <c r="C39" s="104"/>
      <c r="D39" s="104"/>
      <c r="E39" s="104"/>
      <c r="F39" s="104"/>
      <c r="G39" s="104"/>
      <c r="H39" s="104"/>
    </row>
    <row r="40" spans="1:8" ht="19.5" customHeight="1">
      <c r="A40" s="104"/>
      <c r="B40" s="104"/>
      <c r="C40" s="104"/>
      <c r="D40" s="104"/>
      <c r="E40" s="104"/>
      <c r="F40" s="104"/>
      <c r="G40" s="104"/>
      <c r="H40" s="104"/>
    </row>
    <row r="41" spans="1:8" ht="19.5" customHeight="1">
      <c r="A41" s="104"/>
      <c r="B41" s="104"/>
      <c r="C41" s="104"/>
      <c r="D41" s="104"/>
      <c r="E41" s="104"/>
      <c r="F41" s="104"/>
      <c r="G41" s="104"/>
      <c r="H41" s="104"/>
    </row>
    <row r="42" spans="1:8" ht="19.5" customHeight="1">
      <c r="A42" s="104"/>
      <c r="B42" s="104"/>
      <c r="C42" s="104"/>
      <c r="D42" s="104"/>
      <c r="E42" s="104"/>
      <c r="F42" s="104"/>
      <c r="G42" s="104"/>
      <c r="H42" s="104"/>
    </row>
    <row r="43" spans="1:8" ht="19.5" customHeight="1">
      <c r="A43" s="104"/>
      <c r="B43" s="104"/>
      <c r="C43" s="104"/>
      <c r="D43" s="104"/>
      <c r="E43" s="104"/>
      <c r="F43" s="104"/>
      <c r="G43" s="104"/>
      <c r="H43" s="104"/>
    </row>
    <row r="44" spans="1:8" ht="19.5" customHeight="1">
      <c r="A44" s="104"/>
      <c r="B44" s="104"/>
      <c r="C44" s="104"/>
      <c r="D44" s="104"/>
      <c r="E44" s="104"/>
      <c r="F44" s="104"/>
      <c r="G44" s="104"/>
      <c r="H44" s="104"/>
    </row>
    <row r="45" spans="1:8" ht="19.5" customHeight="1">
      <c r="A45" s="104"/>
      <c r="B45" s="104"/>
      <c r="C45" s="104"/>
      <c r="D45" s="104"/>
      <c r="E45" s="104"/>
      <c r="F45" s="104"/>
      <c r="G45" s="104"/>
      <c r="H45" s="104"/>
    </row>
    <row r="46" spans="1:8" ht="19.5" customHeight="1">
      <c r="A46" s="104"/>
      <c r="B46" s="104"/>
      <c r="C46" s="104"/>
      <c r="D46" s="104"/>
      <c r="E46" s="104"/>
      <c r="F46" s="104"/>
      <c r="G46" s="104"/>
      <c r="H46" s="104"/>
    </row>
    <row r="47" spans="1:8" ht="19.5" customHeight="1">
      <c r="A47" s="104"/>
      <c r="B47" s="104"/>
      <c r="C47" s="104"/>
      <c r="D47" s="104"/>
      <c r="E47" s="104"/>
      <c r="F47" s="104"/>
      <c r="G47" s="104"/>
      <c r="H47" s="104"/>
    </row>
    <row r="48" spans="1:8" ht="19.5" customHeight="1">
      <c r="A48" s="104"/>
      <c r="B48" s="104"/>
      <c r="C48" s="104"/>
      <c r="D48" s="104"/>
      <c r="E48" s="104"/>
      <c r="F48" s="104"/>
      <c r="G48" s="104"/>
      <c r="H48" s="104"/>
    </row>
    <row r="49" spans="1:8" ht="19.5" customHeight="1">
      <c r="A49" s="104"/>
      <c r="B49" s="104"/>
      <c r="C49" s="104"/>
      <c r="D49" s="104"/>
      <c r="E49" s="104"/>
      <c r="F49" s="104"/>
      <c r="G49" s="104"/>
      <c r="H49" s="104"/>
    </row>
    <row r="50" spans="1:8" ht="19.5" customHeight="1">
      <c r="A50" s="104"/>
      <c r="B50" s="104"/>
      <c r="C50" s="104"/>
      <c r="D50" s="104"/>
      <c r="E50" s="104"/>
      <c r="F50" s="104"/>
      <c r="G50" s="104"/>
      <c r="H50" s="104"/>
    </row>
    <row r="51" spans="1:8" ht="19.5" customHeight="1">
      <c r="A51" s="104"/>
      <c r="B51" s="104"/>
      <c r="C51" s="104"/>
      <c r="D51" s="104"/>
      <c r="E51" s="104"/>
      <c r="F51" s="104"/>
      <c r="G51" s="104"/>
      <c r="H51" s="104"/>
    </row>
    <row r="52" spans="1:8" ht="19.5" customHeight="1">
      <c r="A52" s="104"/>
      <c r="B52" s="104"/>
      <c r="C52" s="104"/>
      <c r="D52" s="104"/>
      <c r="E52" s="104"/>
      <c r="F52" s="104"/>
      <c r="G52" s="104"/>
      <c r="H52" s="104"/>
    </row>
    <row r="53" spans="1:8" ht="19.5" customHeight="1">
      <c r="A53" s="104"/>
      <c r="B53" s="104"/>
      <c r="C53" s="104"/>
      <c r="D53" s="104"/>
      <c r="E53" s="104"/>
      <c r="F53" s="104"/>
      <c r="G53" s="104"/>
      <c r="H53" s="104"/>
    </row>
    <row r="54" spans="1:8" ht="19.5" customHeight="1">
      <c r="A54" s="104"/>
      <c r="B54" s="104"/>
      <c r="C54" s="104"/>
      <c r="D54" s="104"/>
      <c r="E54" s="104"/>
      <c r="F54" s="104"/>
      <c r="G54" s="104"/>
      <c r="H54" s="104"/>
    </row>
    <row r="55" spans="1:8" ht="19.5" customHeight="1">
      <c r="A55" s="104"/>
      <c r="B55" s="104"/>
      <c r="C55" s="104"/>
      <c r="D55" s="104"/>
      <c r="E55" s="104"/>
      <c r="F55" s="104"/>
      <c r="G55" s="104"/>
      <c r="H55" s="104"/>
    </row>
    <row r="56" spans="1:8" ht="19.5" customHeight="1">
      <c r="A56" s="104"/>
      <c r="B56" s="104"/>
      <c r="C56" s="104"/>
      <c r="D56" s="104"/>
      <c r="E56" s="104"/>
      <c r="F56" s="104"/>
      <c r="G56" s="104"/>
      <c r="H56" s="104"/>
    </row>
    <row r="57" spans="1:8" ht="19.5" customHeight="1">
      <c r="A57" s="104"/>
      <c r="B57" s="104"/>
      <c r="C57" s="104"/>
      <c r="D57" s="104"/>
      <c r="E57" s="104"/>
      <c r="F57" s="104"/>
      <c r="G57" s="104"/>
      <c r="H57" s="104"/>
    </row>
    <row r="58" spans="1:8" ht="19.5" customHeight="1">
      <c r="A58" s="104"/>
      <c r="B58" s="104"/>
      <c r="C58" s="104"/>
      <c r="D58" s="104"/>
      <c r="E58" s="104"/>
      <c r="F58" s="104"/>
      <c r="G58" s="104"/>
      <c r="H58" s="104"/>
    </row>
    <row r="59" spans="1:8" ht="19.5" customHeight="1">
      <c r="A59" s="104"/>
      <c r="B59" s="104"/>
      <c r="C59" s="104"/>
      <c r="D59" s="104"/>
      <c r="E59" s="104"/>
      <c r="F59" s="104"/>
      <c r="G59" s="104"/>
      <c r="H59" s="104"/>
    </row>
    <row r="60" spans="1:8" ht="19.5" customHeight="1">
      <c r="A60" s="104"/>
      <c r="B60" s="104"/>
      <c r="C60" s="104"/>
      <c r="D60" s="104"/>
      <c r="E60" s="104"/>
      <c r="F60" s="104"/>
      <c r="G60" s="104"/>
      <c r="H60" s="104"/>
    </row>
    <row r="61" spans="1:8" ht="19.5" customHeight="1">
      <c r="A61" s="104"/>
      <c r="B61" s="104"/>
      <c r="C61" s="104"/>
      <c r="D61" s="104"/>
      <c r="E61" s="104"/>
      <c r="F61" s="104"/>
      <c r="G61" s="104"/>
      <c r="H61" s="104"/>
    </row>
    <row r="62" spans="1:8" ht="19.5" customHeight="1">
      <c r="A62" s="104"/>
      <c r="B62" s="104"/>
      <c r="C62" s="104"/>
      <c r="D62" s="104"/>
      <c r="E62" s="104"/>
      <c r="F62" s="104"/>
      <c r="G62" s="104"/>
      <c r="H62" s="104"/>
    </row>
    <row r="63" spans="1:8" ht="19.5" customHeight="1">
      <c r="A63" s="104"/>
      <c r="B63" s="104"/>
      <c r="C63" s="104"/>
      <c r="D63" s="104"/>
      <c r="E63" s="104"/>
      <c r="F63" s="104"/>
      <c r="G63" s="104"/>
      <c r="H63" s="104"/>
    </row>
    <row r="64" spans="1:8" ht="19.5" customHeight="1">
      <c r="A64" s="104"/>
      <c r="B64" s="104"/>
      <c r="C64" s="104"/>
      <c r="D64" s="104"/>
      <c r="E64" s="104"/>
      <c r="F64" s="104"/>
      <c r="G64" s="104"/>
      <c r="H64" s="104"/>
    </row>
    <row r="65" spans="1:8" ht="19.5" customHeight="1">
      <c r="A65" s="104"/>
      <c r="B65" s="104"/>
      <c r="C65" s="104"/>
      <c r="D65" s="104"/>
      <c r="E65" s="104"/>
      <c r="F65" s="104"/>
      <c r="G65" s="104"/>
      <c r="H65" s="104"/>
    </row>
    <row r="66" spans="1:8" ht="19.5" customHeight="1">
      <c r="A66" s="104"/>
      <c r="B66" s="104"/>
      <c r="C66" s="104"/>
      <c r="D66" s="104"/>
      <c r="E66" s="104"/>
      <c r="F66" s="104"/>
      <c r="G66" s="104"/>
      <c r="H66" s="104"/>
    </row>
    <row r="67" spans="1:8" ht="19.5" customHeight="1">
      <c r="A67" s="104"/>
      <c r="B67" s="104"/>
      <c r="C67" s="104"/>
      <c r="D67" s="104"/>
      <c r="E67" s="104"/>
      <c r="F67" s="104"/>
      <c r="G67" s="104"/>
      <c r="H67" s="104"/>
    </row>
    <row r="68" spans="1:8" ht="19.5" customHeight="1">
      <c r="A68" s="104"/>
      <c r="B68" s="104"/>
      <c r="C68" s="104"/>
      <c r="D68" s="104"/>
      <c r="E68" s="104"/>
      <c r="F68" s="104"/>
      <c r="G68" s="104"/>
      <c r="H68" s="104"/>
    </row>
    <row r="69" spans="1:8" ht="19.5" customHeight="1">
      <c r="A69" s="104"/>
      <c r="B69" s="104"/>
      <c r="C69" s="104"/>
      <c r="D69" s="104"/>
      <c r="E69" s="104"/>
      <c r="F69" s="104"/>
      <c r="G69" s="104"/>
      <c r="H69" s="104"/>
    </row>
    <row r="70" spans="1:8" ht="19.5" customHeight="1">
      <c r="A70" s="104"/>
      <c r="B70" s="104"/>
      <c r="C70" s="104"/>
      <c r="D70" s="104"/>
      <c r="E70" s="104"/>
      <c r="F70" s="104"/>
      <c r="G70" s="104"/>
      <c r="H70" s="104"/>
    </row>
    <row r="71" spans="1:8" ht="19.5" customHeight="1">
      <c r="A71" s="104"/>
      <c r="B71" s="104"/>
      <c r="C71" s="104"/>
      <c r="D71" s="104"/>
      <c r="E71" s="104"/>
      <c r="F71" s="104"/>
      <c r="G71" s="104"/>
      <c r="H71" s="104"/>
    </row>
    <row r="72" spans="1:8" ht="19.5" customHeight="1">
      <c r="A72" s="104"/>
      <c r="B72" s="104"/>
      <c r="C72" s="104"/>
      <c r="D72" s="104"/>
      <c r="E72" s="104"/>
      <c r="F72" s="104"/>
      <c r="G72" s="104"/>
      <c r="H72" s="104"/>
    </row>
    <row r="73" spans="1:8" ht="12.75">
      <c r="A73" s="104"/>
      <c r="B73" s="104"/>
      <c r="C73" s="104"/>
      <c r="D73" s="104"/>
      <c r="E73" s="104"/>
      <c r="F73" s="104"/>
      <c r="G73" s="104"/>
      <c r="H73" s="104"/>
    </row>
    <row r="74" spans="1:8" ht="12.75">
      <c r="A74" s="104"/>
      <c r="B74" s="104"/>
      <c r="C74" s="104"/>
      <c r="D74" s="104"/>
      <c r="E74" s="104"/>
      <c r="F74" s="104"/>
      <c r="G74" s="104"/>
      <c r="H74" s="104"/>
    </row>
    <row r="75" spans="1:8" ht="12.75">
      <c r="A75" s="104"/>
      <c r="B75" s="104"/>
      <c r="C75" s="104"/>
      <c r="D75" s="104"/>
      <c r="E75" s="104"/>
      <c r="F75" s="104"/>
      <c r="G75" s="104"/>
      <c r="H75" s="104"/>
    </row>
    <row r="76" spans="1:8" ht="12.75">
      <c r="A76" s="104"/>
      <c r="B76" s="104"/>
      <c r="C76" s="104"/>
      <c r="D76" s="104"/>
      <c r="E76" s="104"/>
      <c r="F76" s="104"/>
      <c r="G76" s="104"/>
      <c r="H76" s="104"/>
    </row>
    <row r="77" spans="1:8" ht="12.75">
      <c r="A77" s="104"/>
      <c r="B77" s="104"/>
      <c r="C77" s="104"/>
      <c r="D77" s="104"/>
      <c r="E77" s="104"/>
      <c r="F77" s="104"/>
      <c r="G77" s="104"/>
      <c r="H77" s="104"/>
    </row>
    <row r="78" spans="1:8" ht="12.75">
      <c r="A78" s="104"/>
      <c r="B78" s="104"/>
      <c r="C78" s="104"/>
      <c r="D78" s="104"/>
      <c r="E78" s="104"/>
      <c r="F78" s="104"/>
      <c r="G78" s="104"/>
      <c r="H78" s="104"/>
    </row>
    <row r="79" spans="1:8" ht="12.75">
      <c r="A79" s="104"/>
      <c r="B79" s="104"/>
      <c r="C79" s="104"/>
      <c r="D79" s="104"/>
      <c r="E79" s="104"/>
      <c r="F79" s="104"/>
      <c r="G79" s="104"/>
      <c r="H79" s="104"/>
    </row>
    <row r="80" spans="1:8" ht="12.75">
      <c r="A80" s="104"/>
      <c r="B80" s="104"/>
      <c r="C80" s="104"/>
      <c r="D80" s="104"/>
      <c r="E80" s="104"/>
      <c r="F80" s="104"/>
      <c r="G80" s="104"/>
      <c r="H80" s="104"/>
    </row>
    <row r="81" spans="1:8" ht="12.75">
      <c r="A81" s="104"/>
      <c r="B81" s="104"/>
      <c r="C81" s="104"/>
      <c r="D81" s="104"/>
      <c r="E81" s="104"/>
      <c r="F81" s="104"/>
      <c r="G81" s="104"/>
      <c r="H81" s="104"/>
    </row>
    <row r="82" spans="1:8" ht="12.75">
      <c r="A82" s="104"/>
      <c r="B82" s="104"/>
      <c r="C82" s="104"/>
      <c r="D82" s="104"/>
      <c r="E82" s="104"/>
      <c r="F82" s="104"/>
      <c r="G82" s="104"/>
      <c r="H82" s="104"/>
    </row>
    <row r="83" spans="1:8" ht="12.75">
      <c r="A83" s="104"/>
      <c r="B83" s="104"/>
      <c r="C83" s="104"/>
      <c r="D83" s="104"/>
      <c r="E83" s="104"/>
      <c r="F83" s="104"/>
      <c r="G83" s="104"/>
      <c r="H83" s="104"/>
    </row>
    <row r="84" spans="1:8" ht="12.75">
      <c r="A84" s="104"/>
      <c r="B84" s="104"/>
      <c r="C84" s="104"/>
      <c r="D84" s="104"/>
      <c r="E84" s="104"/>
      <c r="F84" s="104"/>
      <c r="G84" s="104"/>
      <c r="H84" s="104"/>
    </row>
    <row r="85" spans="1:8" ht="12.75">
      <c r="A85" s="104"/>
      <c r="B85" s="104"/>
      <c r="C85" s="104"/>
      <c r="D85" s="104"/>
      <c r="E85" s="104"/>
      <c r="F85" s="104"/>
      <c r="G85" s="104"/>
      <c r="H85" s="104"/>
    </row>
    <row r="86" spans="1:8" ht="12.75">
      <c r="A86" s="104"/>
      <c r="B86" s="104"/>
      <c r="C86" s="104"/>
      <c r="D86" s="104"/>
      <c r="E86" s="104"/>
      <c r="F86" s="104"/>
      <c r="G86" s="104"/>
      <c r="H86" s="104"/>
    </row>
  </sheetData>
  <sheetProtection/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86"/>
  <sheetViews>
    <sheetView zoomScale="110" zoomScaleNormal="110" zoomScalePageLayoutView="0" workbookViewId="0" topLeftCell="A1">
      <pane ySplit="5" topLeftCell="A18" activePane="bottomLeft" state="frozen"/>
      <selection pane="topLeft" activeCell="A1" sqref="A1"/>
      <selection pane="bottomLeft" activeCell="N87" sqref="N63:AA87"/>
    </sheetView>
  </sheetViews>
  <sheetFormatPr defaultColWidth="9.00390625" defaultRowHeight="12.75"/>
  <cols>
    <col min="1" max="1" width="3.875" style="1" customWidth="1"/>
    <col min="2" max="2" width="21.375" style="0" customWidth="1"/>
    <col min="3" max="22" width="4.75390625" style="0" customWidth="1"/>
    <col min="23" max="23" width="6.375" style="4" customWidth="1"/>
    <col min="24" max="24" width="6.375" style="9" customWidth="1"/>
    <col min="25" max="25" width="6.875" style="1" customWidth="1"/>
    <col min="26" max="26" width="2.00390625" style="0" customWidth="1"/>
    <col min="27" max="27" width="16.625" style="87" customWidth="1"/>
    <col min="28" max="28" width="16.25390625" style="0" customWidth="1"/>
    <col min="29" max="29" width="18.875" style="0" customWidth="1"/>
  </cols>
  <sheetData>
    <row r="1" ht="15.75">
      <c r="K1" s="25" t="s">
        <v>230</v>
      </c>
    </row>
    <row r="2" spans="11:25" ht="15.75">
      <c r="K2" s="15" t="s">
        <v>141</v>
      </c>
      <c r="Y2" s="121" t="s">
        <v>1055</v>
      </c>
    </row>
    <row r="3" spans="1:27" ht="13.5">
      <c r="A3" s="14" t="s">
        <v>4</v>
      </c>
      <c r="B3" s="16" t="s">
        <v>7</v>
      </c>
      <c r="C3" s="880" t="s">
        <v>0</v>
      </c>
      <c r="D3" s="881"/>
      <c r="E3" s="880" t="s">
        <v>1</v>
      </c>
      <c r="F3" s="881"/>
      <c r="G3" s="880" t="s">
        <v>785</v>
      </c>
      <c r="H3" s="881"/>
      <c r="I3" s="882" t="s">
        <v>8</v>
      </c>
      <c r="J3" s="882"/>
      <c r="K3" s="880" t="s">
        <v>9</v>
      </c>
      <c r="L3" s="881"/>
      <c r="M3" s="882" t="s">
        <v>10</v>
      </c>
      <c r="N3" s="882"/>
      <c r="O3" s="880" t="s">
        <v>11</v>
      </c>
      <c r="P3" s="881"/>
      <c r="Q3" s="882" t="s">
        <v>2</v>
      </c>
      <c r="R3" s="882"/>
      <c r="S3" s="880" t="s">
        <v>3</v>
      </c>
      <c r="T3" s="881"/>
      <c r="U3" s="882" t="s">
        <v>12</v>
      </c>
      <c r="V3" s="881"/>
      <c r="W3" s="12" t="s">
        <v>27</v>
      </c>
      <c r="X3" s="122" t="s">
        <v>231</v>
      </c>
      <c r="Y3" s="20" t="s">
        <v>37</v>
      </c>
      <c r="AA3" s="88" t="s">
        <v>69</v>
      </c>
    </row>
    <row r="4" spans="1:27" ht="13.5">
      <c r="A4" s="17" t="s">
        <v>5</v>
      </c>
      <c r="B4" s="18" t="s">
        <v>15</v>
      </c>
      <c r="C4" s="876">
        <v>18.01</v>
      </c>
      <c r="D4" s="877"/>
      <c r="E4" s="876">
        <v>6.02</v>
      </c>
      <c r="F4" s="877"/>
      <c r="G4" s="876">
        <v>14.02</v>
      </c>
      <c r="H4" s="877"/>
      <c r="I4" s="871">
        <v>28.02</v>
      </c>
      <c r="J4" s="871"/>
      <c r="K4" s="878" t="s">
        <v>1054</v>
      </c>
      <c r="L4" s="879"/>
      <c r="M4" s="871">
        <v>19.03</v>
      </c>
      <c r="N4" s="871"/>
      <c r="O4" s="876">
        <v>26.03</v>
      </c>
      <c r="P4" s="877"/>
      <c r="Q4" s="871">
        <v>2.04</v>
      </c>
      <c r="R4" s="871"/>
      <c r="S4" s="876">
        <v>23.04</v>
      </c>
      <c r="T4" s="877"/>
      <c r="U4" s="871">
        <v>14.05</v>
      </c>
      <c r="V4" s="872"/>
      <c r="W4" s="13" t="s">
        <v>28</v>
      </c>
      <c r="X4" s="30" t="s">
        <v>29</v>
      </c>
      <c r="Y4" s="21" t="s">
        <v>38</v>
      </c>
      <c r="AA4" s="89"/>
    </row>
    <row r="5" spans="1:27" s="2" customFormat="1" ht="13.5">
      <c r="A5" s="5"/>
      <c r="B5" s="94" t="s">
        <v>6</v>
      </c>
      <c r="C5" s="6" t="s">
        <v>13</v>
      </c>
      <c r="D5" s="7" t="s">
        <v>14</v>
      </c>
      <c r="E5" s="6" t="s">
        <v>13</v>
      </c>
      <c r="F5" s="7" t="s">
        <v>14</v>
      </c>
      <c r="G5" s="6" t="s">
        <v>13</v>
      </c>
      <c r="H5" s="7" t="s">
        <v>14</v>
      </c>
      <c r="I5" s="6" t="s">
        <v>13</v>
      </c>
      <c r="J5" s="7" t="s">
        <v>14</v>
      </c>
      <c r="K5" s="6" t="s">
        <v>13</v>
      </c>
      <c r="L5" s="7" t="s">
        <v>14</v>
      </c>
      <c r="M5" s="6" t="s">
        <v>13</v>
      </c>
      <c r="N5" s="7" t="s">
        <v>14</v>
      </c>
      <c r="O5" s="6" t="s">
        <v>13</v>
      </c>
      <c r="P5" s="7" t="s">
        <v>14</v>
      </c>
      <c r="Q5" s="6" t="s">
        <v>13</v>
      </c>
      <c r="R5" s="7" t="s">
        <v>14</v>
      </c>
      <c r="S5" s="6" t="s">
        <v>13</v>
      </c>
      <c r="T5" s="7" t="s">
        <v>14</v>
      </c>
      <c r="U5" s="6" t="s">
        <v>13</v>
      </c>
      <c r="V5" s="7" t="s">
        <v>14</v>
      </c>
      <c r="W5" s="8"/>
      <c r="X5" s="31"/>
      <c r="Y5" s="19"/>
      <c r="AA5" s="90"/>
    </row>
    <row r="6" spans="1:27" ht="13.5">
      <c r="A6" s="5">
        <v>1</v>
      </c>
      <c r="B6" s="708" t="s">
        <v>16</v>
      </c>
      <c r="C6" s="10">
        <v>3</v>
      </c>
      <c r="D6" s="11">
        <v>16</v>
      </c>
      <c r="E6" s="10" t="s">
        <v>606</v>
      </c>
      <c r="F6" s="11">
        <v>20</v>
      </c>
      <c r="G6" s="3">
        <v>13</v>
      </c>
      <c r="H6" s="11">
        <v>5</v>
      </c>
      <c r="I6" s="3">
        <v>4</v>
      </c>
      <c r="J6" s="11">
        <v>14</v>
      </c>
      <c r="K6" s="10">
        <v>1</v>
      </c>
      <c r="L6" s="11">
        <v>20</v>
      </c>
      <c r="M6" s="10"/>
      <c r="N6" s="11"/>
      <c r="O6" s="10"/>
      <c r="P6" s="11"/>
      <c r="Q6" s="10"/>
      <c r="R6" s="11"/>
      <c r="S6" s="3"/>
      <c r="T6" s="11"/>
      <c r="U6" s="3"/>
      <c r="V6" s="11"/>
      <c r="W6" s="86">
        <f aca="true" t="shared" si="0" ref="W6:W47">SUM(V6,T6,R6,P6,N6,L6,J6,F6,H6,D6)</f>
        <v>75</v>
      </c>
      <c r="X6" s="869">
        <v>1</v>
      </c>
      <c r="Y6" s="192">
        <v>5</v>
      </c>
      <c r="AA6" s="91" t="s">
        <v>56</v>
      </c>
    </row>
    <row r="7" spans="1:27" ht="13.5">
      <c r="A7" s="5">
        <v>2</v>
      </c>
      <c r="B7" s="708" t="s">
        <v>32</v>
      </c>
      <c r="C7" s="10">
        <v>1</v>
      </c>
      <c r="D7" s="11">
        <v>20</v>
      </c>
      <c r="E7" s="3">
        <v>5</v>
      </c>
      <c r="F7" s="11">
        <v>13</v>
      </c>
      <c r="G7" s="3">
        <v>16</v>
      </c>
      <c r="H7" s="11">
        <v>2</v>
      </c>
      <c r="I7" s="10">
        <v>2</v>
      </c>
      <c r="J7" s="11">
        <v>18</v>
      </c>
      <c r="K7" s="10">
        <v>2</v>
      </c>
      <c r="L7" s="11">
        <v>18</v>
      </c>
      <c r="M7" s="10"/>
      <c r="N7" s="11"/>
      <c r="O7" s="10"/>
      <c r="P7" s="11"/>
      <c r="Q7" s="10"/>
      <c r="R7" s="11"/>
      <c r="S7" s="3"/>
      <c r="T7" s="11"/>
      <c r="U7" s="3"/>
      <c r="V7" s="11"/>
      <c r="W7" s="86">
        <f t="shared" si="0"/>
        <v>71</v>
      </c>
      <c r="X7" s="869">
        <v>2</v>
      </c>
      <c r="Y7" s="192">
        <v>5</v>
      </c>
      <c r="AA7" s="91" t="s">
        <v>71</v>
      </c>
    </row>
    <row r="8" spans="1:27" ht="13.5">
      <c r="A8" s="5">
        <v>3</v>
      </c>
      <c r="B8" s="708" t="s">
        <v>19</v>
      </c>
      <c r="C8" s="3">
        <v>4</v>
      </c>
      <c r="D8" s="11">
        <v>14</v>
      </c>
      <c r="E8" s="3" t="s">
        <v>610</v>
      </c>
      <c r="F8" s="11">
        <v>13</v>
      </c>
      <c r="G8" s="10">
        <v>3</v>
      </c>
      <c r="H8" s="11">
        <v>16</v>
      </c>
      <c r="I8" s="3">
        <v>8</v>
      </c>
      <c r="J8" s="11">
        <v>10</v>
      </c>
      <c r="K8" s="3">
        <v>6</v>
      </c>
      <c r="L8" s="11">
        <v>12</v>
      </c>
      <c r="M8" s="3"/>
      <c r="N8" s="11"/>
      <c r="O8" s="3"/>
      <c r="P8" s="11"/>
      <c r="Q8" s="3"/>
      <c r="R8" s="11"/>
      <c r="S8" s="3"/>
      <c r="T8" s="11"/>
      <c r="U8" s="3"/>
      <c r="V8" s="11"/>
      <c r="W8" s="86">
        <f t="shared" si="0"/>
        <v>65</v>
      </c>
      <c r="X8" s="869">
        <v>3</v>
      </c>
      <c r="Y8" s="192">
        <v>5</v>
      </c>
      <c r="AA8" s="91" t="s">
        <v>70</v>
      </c>
    </row>
    <row r="9" spans="1:27" ht="13.5">
      <c r="A9" s="5">
        <v>4</v>
      </c>
      <c r="B9" s="198" t="s">
        <v>61</v>
      </c>
      <c r="C9" s="3">
        <v>7</v>
      </c>
      <c r="D9" s="11">
        <v>11</v>
      </c>
      <c r="E9" s="10" t="s">
        <v>607</v>
      </c>
      <c r="F9" s="11">
        <v>16</v>
      </c>
      <c r="G9" s="3">
        <v>8</v>
      </c>
      <c r="H9" s="11">
        <v>10</v>
      </c>
      <c r="I9" s="3">
        <v>7</v>
      </c>
      <c r="J9" s="11">
        <v>11</v>
      </c>
      <c r="K9" s="3">
        <v>7</v>
      </c>
      <c r="L9" s="11">
        <v>11</v>
      </c>
      <c r="M9" s="10"/>
      <c r="N9" s="11"/>
      <c r="O9" s="10"/>
      <c r="P9" s="11"/>
      <c r="Q9" s="10"/>
      <c r="R9" s="11"/>
      <c r="S9" s="3"/>
      <c r="T9" s="11"/>
      <c r="U9" s="3"/>
      <c r="V9" s="11"/>
      <c r="W9" s="86">
        <f t="shared" si="0"/>
        <v>59</v>
      </c>
      <c r="X9" s="480">
        <v>4</v>
      </c>
      <c r="Y9" s="192">
        <v>5</v>
      </c>
      <c r="AA9" s="91" t="s">
        <v>68</v>
      </c>
    </row>
    <row r="10" spans="1:27" ht="13.5">
      <c r="A10" s="5">
        <v>5</v>
      </c>
      <c r="B10" s="198" t="s">
        <v>18</v>
      </c>
      <c r="C10" s="3">
        <v>14</v>
      </c>
      <c r="D10" s="11">
        <v>4</v>
      </c>
      <c r="E10" s="3">
        <v>11</v>
      </c>
      <c r="F10" s="11">
        <v>7</v>
      </c>
      <c r="G10" s="10">
        <v>1</v>
      </c>
      <c r="H10" s="11">
        <v>20</v>
      </c>
      <c r="I10" s="10">
        <v>3</v>
      </c>
      <c r="J10" s="11">
        <v>16</v>
      </c>
      <c r="K10" s="3">
        <v>9</v>
      </c>
      <c r="L10" s="11">
        <v>9</v>
      </c>
      <c r="M10" s="10"/>
      <c r="N10" s="11"/>
      <c r="O10" s="10"/>
      <c r="P10" s="11"/>
      <c r="Q10" s="10"/>
      <c r="R10" s="11"/>
      <c r="S10" s="3"/>
      <c r="T10" s="11"/>
      <c r="U10" s="3"/>
      <c r="V10" s="11"/>
      <c r="W10" s="86">
        <f t="shared" si="0"/>
        <v>56</v>
      </c>
      <c r="X10" s="480">
        <v>5</v>
      </c>
      <c r="Y10" s="192">
        <v>5</v>
      </c>
      <c r="AA10" s="91" t="s">
        <v>56</v>
      </c>
    </row>
    <row r="11" spans="1:27" ht="13.5">
      <c r="A11" s="5">
        <v>6</v>
      </c>
      <c r="B11" s="199" t="s">
        <v>24</v>
      </c>
      <c r="C11" s="10">
        <v>2</v>
      </c>
      <c r="D11" s="11">
        <v>18</v>
      </c>
      <c r="E11" s="3">
        <v>4</v>
      </c>
      <c r="F11" s="11">
        <v>14</v>
      </c>
      <c r="G11" s="3">
        <v>17</v>
      </c>
      <c r="H11" s="11">
        <v>1</v>
      </c>
      <c r="I11" s="3">
        <v>6</v>
      </c>
      <c r="J11" s="11">
        <v>12</v>
      </c>
      <c r="K11" s="277"/>
      <c r="L11" s="278"/>
      <c r="M11" s="3"/>
      <c r="N11" s="11"/>
      <c r="O11" s="3"/>
      <c r="P11" s="11"/>
      <c r="Q11" s="3"/>
      <c r="R11" s="11"/>
      <c r="S11" s="3"/>
      <c r="T11" s="11"/>
      <c r="U11" s="3"/>
      <c r="V11" s="11"/>
      <c r="W11" s="86">
        <f t="shared" si="0"/>
        <v>45</v>
      </c>
      <c r="X11" s="480">
        <v>6</v>
      </c>
      <c r="Y11" s="192">
        <v>4</v>
      </c>
      <c r="AA11" s="91" t="s">
        <v>71</v>
      </c>
    </row>
    <row r="12" spans="1:27" ht="13.5">
      <c r="A12" s="5">
        <v>7</v>
      </c>
      <c r="B12" s="198" t="s">
        <v>21</v>
      </c>
      <c r="C12" s="3">
        <v>10</v>
      </c>
      <c r="D12" s="11">
        <v>8</v>
      </c>
      <c r="E12" s="10">
        <v>1</v>
      </c>
      <c r="F12" s="11">
        <v>20</v>
      </c>
      <c r="G12" s="3">
        <v>4</v>
      </c>
      <c r="H12" s="11">
        <v>14</v>
      </c>
      <c r="I12" s="277"/>
      <c r="J12" s="278"/>
      <c r="K12" s="277"/>
      <c r="L12" s="278"/>
      <c r="M12" s="10"/>
      <c r="N12" s="11"/>
      <c r="O12" s="10"/>
      <c r="P12" s="11"/>
      <c r="Q12" s="10"/>
      <c r="R12" s="11"/>
      <c r="S12" s="3"/>
      <c r="T12" s="11"/>
      <c r="U12" s="3"/>
      <c r="V12" s="11"/>
      <c r="W12" s="86">
        <f t="shared" si="0"/>
        <v>42</v>
      </c>
      <c r="X12" s="480">
        <v>7</v>
      </c>
      <c r="Y12" s="192">
        <v>3</v>
      </c>
      <c r="AA12" s="91" t="s">
        <v>50</v>
      </c>
    </row>
    <row r="13" spans="1:27" ht="13.5">
      <c r="A13" s="5">
        <v>8</v>
      </c>
      <c r="B13" s="199" t="s">
        <v>138</v>
      </c>
      <c r="C13" s="277"/>
      <c r="D13" s="278"/>
      <c r="E13" s="3" t="s">
        <v>608</v>
      </c>
      <c r="F13" s="11">
        <v>14</v>
      </c>
      <c r="G13" s="277"/>
      <c r="H13" s="278"/>
      <c r="I13" s="3">
        <v>5</v>
      </c>
      <c r="J13" s="11">
        <v>13</v>
      </c>
      <c r="K13" s="3">
        <v>4</v>
      </c>
      <c r="L13" s="11">
        <v>14</v>
      </c>
      <c r="M13" s="10"/>
      <c r="N13" s="11"/>
      <c r="O13" s="10"/>
      <c r="P13" s="11"/>
      <c r="Q13" s="10"/>
      <c r="R13" s="11"/>
      <c r="S13" s="3"/>
      <c r="T13" s="11"/>
      <c r="U13" s="3"/>
      <c r="V13" s="11"/>
      <c r="W13" s="86">
        <f t="shared" si="0"/>
        <v>41</v>
      </c>
      <c r="X13" s="480">
        <v>8</v>
      </c>
      <c r="Y13" s="192">
        <v>3</v>
      </c>
      <c r="AA13" s="91" t="s">
        <v>49</v>
      </c>
    </row>
    <row r="14" spans="1:27" ht="13.5">
      <c r="A14" s="5">
        <v>9</v>
      </c>
      <c r="B14" s="198" t="s">
        <v>59</v>
      </c>
      <c r="C14" s="3">
        <v>17</v>
      </c>
      <c r="D14" s="11">
        <v>1</v>
      </c>
      <c r="E14" s="3">
        <v>9</v>
      </c>
      <c r="F14" s="11">
        <v>9</v>
      </c>
      <c r="G14" s="3">
        <v>9</v>
      </c>
      <c r="H14" s="11">
        <v>9</v>
      </c>
      <c r="I14" s="3">
        <v>9</v>
      </c>
      <c r="J14" s="11">
        <v>9</v>
      </c>
      <c r="K14" s="3">
        <v>8</v>
      </c>
      <c r="L14" s="11">
        <v>10</v>
      </c>
      <c r="M14" s="3"/>
      <c r="N14" s="11"/>
      <c r="O14" s="3"/>
      <c r="P14" s="11"/>
      <c r="Q14" s="3"/>
      <c r="R14" s="11"/>
      <c r="S14" s="3"/>
      <c r="T14" s="11"/>
      <c r="U14" s="3"/>
      <c r="V14" s="11"/>
      <c r="W14" s="86">
        <f t="shared" si="0"/>
        <v>38</v>
      </c>
      <c r="X14" s="480">
        <v>9</v>
      </c>
      <c r="Y14" s="192">
        <v>5</v>
      </c>
      <c r="AA14" s="91" t="s">
        <v>76</v>
      </c>
    </row>
    <row r="15" spans="1:27" ht="13.5">
      <c r="A15" s="5">
        <v>10</v>
      </c>
      <c r="B15" s="200" t="s">
        <v>17</v>
      </c>
      <c r="C15" s="3">
        <v>6</v>
      </c>
      <c r="D15" s="11">
        <v>12</v>
      </c>
      <c r="E15" s="3" t="s">
        <v>609</v>
      </c>
      <c r="F15" s="11">
        <v>12</v>
      </c>
      <c r="G15" s="3">
        <v>6</v>
      </c>
      <c r="H15" s="11">
        <v>12</v>
      </c>
      <c r="I15" s="277"/>
      <c r="J15" s="278"/>
      <c r="K15" s="277"/>
      <c r="L15" s="278"/>
      <c r="M15" s="3"/>
      <c r="N15" s="11"/>
      <c r="O15" s="3"/>
      <c r="P15" s="11"/>
      <c r="Q15" s="3"/>
      <c r="R15" s="11"/>
      <c r="S15" s="3"/>
      <c r="T15" s="11"/>
      <c r="U15" s="3"/>
      <c r="V15" s="11"/>
      <c r="W15" s="86">
        <f t="shared" si="0"/>
        <v>36</v>
      </c>
      <c r="X15" s="480">
        <v>10</v>
      </c>
      <c r="Y15" s="192">
        <v>3</v>
      </c>
      <c r="AA15" s="91" t="s">
        <v>70</v>
      </c>
    </row>
    <row r="16" spans="1:27" ht="13.5">
      <c r="A16" s="5">
        <v>11</v>
      </c>
      <c r="B16" s="199" t="s">
        <v>232</v>
      </c>
      <c r="C16" s="3">
        <v>15</v>
      </c>
      <c r="D16" s="11">
        <v>3</v>
      </c>
      <c r="E16" s="3">
        <v>12</v>
      </c>
      <c r="F16" s="11">
        <v>6</v>
      </c>
      <c r="G16" s="3">
        <v>18</v>
      </c>
      <c r="H16" s="11">
        <v>1</v>
      </c>
      <c r="I16" s="3">
        <v>10</v>
      </c>
      <c r="J16" s="11">
        <v>8</v>
      </c>
      <c r="K16" s="3">
        <v>5</v>
      </c>
      <c r="L16" s="11">
        <v>13</v>
      </c>
      <c r="M16" s="10"/>
      <c r="N16" s="11"/>
      <c r="O16" s="10"/>
      <c r="P16" s="11"/>
      <c r="Q16" s="10"/>
      <c r="R16" s="11"/>
      <c r="S16" s="3"/>
      <c r="T16" s="11"/>
      <c r="U16" s="3"/>
      <c r="V16" s="11"/>
      <c r="W16" s="86">
        <f t="shared" si="0"/>
        <v>31</v>
      </c>
      <c r="X16" s="480">
        <v>11</v>
      </c>
      <c r="Y16" s="192">
        <v>5</v>
      </c>
      <c r="AA16" s="91" t="s">
        <v>68</v>
      </c>
    </row>
    <row r="17" spans="1:27" ht="12.75" customHeight="1">
      <c r="A17" s="5">
        <v>12</v>
      </c>
      <c r="B17" s="198" t="s">
        <v>233</v>
      </c>
      <c r="C17" s="3">
        <v>11</v>
      </c>
      <c r="D17" s="11">
        <v>7</v>
      </c>
      <c r="E17" s="10">
        <v>2</v>
      </c>
      <c r="F17" s="11">
        <v>18</v>
      </c>
      <c r="G17" s="3">
        <v>12</v>
      </c>
      <c r="H17" s="11">
        <v>6</v>
      </c>
      <c r="I17" s="277"/>
      <c r="J17" s="278"/>
      <c r="K17" s="277"/>
      <c r="L17" s="278"/>
      <c r="M17" s="3"/>
      <c r="N17" s="11"/>
      <c r="O17" s="3"/>
      <c r="P17" s="11"/>
      <c r="Q17" s="3"/>
      <c r="R17" s="11"/>
      <c r="S17" s="3"/>
      <c r="T17" s="11"/>
      <c r="U17" s="3"/>
      <c r="V17" s="11"/>
      <c r="W17" s="86">
        <f t="shared" si="0"/>
        <v>31</v>
      </c>
      <c r="X17" s="480">
        <v>12</v>
      </c>
      <c r="Y17" s="192">
        <v>3</v>
      </c>
      <c r="AA17" s="91" t="s">
        <v>51</v>
      </c>
    </row>
    <row r="18" spans="1:27" ht="13.5">
      <c r="A18" s="5">
        <v>13</v>
      </c>
      <c r="B18" s="198" t="s">
        <v>35</v>
      </c>
      <c r="C18" s="3">
        <v>5</v>
      </c>
      <c r="D18" s="11">
        <v>13</v>
      </c>
      <c r="E18" s="3">
        <v>6</v>
      </c>
      <c r="F18" s="11">
        <v>12</v>
      </c>
      <c r="G18" s="277"/>
      <c r="H18" s="278"/>
      <c r="I18" s="277"/>
      <c r="J18" s="278"/>
      <c r="K18" s="277"/>
      <c r="L18" s="278"/>
      <c r="M18" s="3"/>
      <c r="N18" s="11"/>
      <c r="O18" s="3"/>
      <c r="P18" s="11"/>
      <c r="Q18" s="3"/>
      <c r="R18" s="11"/>
      <c r="S18" s="3"/>
      <c r="T18" s="11"/>
      <c r="U18" s="3"/>
      <c r="V18" s="11"/>
      <c r="W18" s="86">
        <f t="shared" si="0"/>
        <v>25</v>
      </c>
      <c r="X18" s="480">
        <v>13</v>
      </c>
      <c r="Y18" s="192">
        <v>2</v>
      </c>
      <c r="AA18" s="91" t="s">
        <v>49</v>
      </c>
    </row>
    <row r="19" spans="1:27" ht="13.5">
      <c r="A19" s="5">
        <v>14</v>
      </c>
      <c r="B19" s="198" t="s">
        <v>372</v>
      </c>
      <c r="C19" s="3">
        <v>12</v>
      </c>
      <c r="D19" s="11">
        <v>6</v>
      </c>
      <c r="E19" s="3">
        <v>16</v>
      </c>
      <c r="F19" s="11">
        <v>2</v>
      </c>
      <c r="G19" s="3">
        <v>5</v>
      </c>
      <c r="H19" s="11">
        <v>13</v>
      </c>
      <c r="I19" s="277"/>
      <c r="J19" s="278"/>
      <c r="K19" s="277"/>
      <c r="L19" s="278"/>
      <c r="M19" s="3"/>
      <c r="N19" s="11"/>
      <c r="O19" s="3"/>
      <c r="P19" s="11"/>
      <c r="Q19" s="3"/>
      <c r="R19" s="11"/>
      <c r="S19" s="3"/>
      <c r="T19" s="11"/>
      <c r="U19" s="3"/>
      <c r="V19" s="11"/>
      <c r="W19" s="86">
        <f t="shared" si="0"/>
        <v>21</v>
      </c>
      <c r="X19" s="480">
        <v>14</v>
      </c>
      <c r="Y19" s="192">
        <v>3</v>
      </c>
      <c r="AA19" s="91" t="s">
        <v>51</v>
      </c>
    </row>
    <row r="20" spans="1:27" ht="13.5">
      <c r="A20" s="5">
        <v>15</v>
      </c>
      <c r="B20" s="198" t="s">
        <v>229</v>
      </c>
      <c r="C20" s="3">
        <v>9</v>
      </c>
      <c r="D20" s="11">
        <v>9</v>
      </c>
      <c r="E20" s="3">
        <v>10</v>
      </c>
      <c r="F20" s="11">
        <v>8</v>
      </c>
      <c r="G20" s="3">
        <v>15</v>
      </c>
      <c r="H20" s="11">
        <v>3</v>
      </c>
      <c r="I20" s="277"/>
      <c r="J20" s="278"/>
      <c r="K20" s="277"/>
      <c r="L20" s="278"/>
      <c r="M20" s="10"/>
      <c r="N20" s="11"/>
      <c r="O20" s="10"/>
      <c r="P20" s="11"/>
      <c r="Q20" s="10"/>
      <c r="R20" s="11"/>
      <c r="S20" s="3"/>
      <c r="T20" s="11"/>
      <c r="U20" s="3"/>
      <c r="V20" s="11"/>
      <c r="W20" s="86">
        <f t="shared" si="0"/>
        <v>20</v>
      </c>
      <c r="X20" s="480">
        <v>15</v>
      </c>
      <c r="Y20" s="192">
        <v>3</v>
      </c>
      <c r="AA20" s="91" t="s">
        <v>54</v>
      </c>
    </row>
    <row r="21" spans="1:27" ht="12.75" customHeight="1">
      <c r="A21" s="5">
        <v>16</v>
      </c>
      <c r="B21" s="199" t="s">
        <v>34</v>
      </c>
      <c r="C21" s="279"/>
      <c r="D21" s="278"/>
      <c r="E21" s="277"/>
      <c r="F21" s="278"/>
      <c r="G21" s="277"/>
      <c r="H21" s="278"/>
      <c r="I21" s="10">
        <v>1</v>
      </c>
      <c r="J21" s="11">
        <v>20</v>
      </c>
      <c r="K21" s="277"/>
      <c r="L21" s="278"/>
      <c r="M21" s="3"/>
      <c r="N21" s="11"/>
      <c r="O21" s="3"/>
      <c r="P21" s="11"/>
      <c r="Q21" s="3"/>
      <c r="R21" s="11"/>
      <c r="S21" s="3"/>
      <c r="T21" s="11"/>
      <c r="U21" s="3"/>
      <c r="V21" s="11"/>
      <c r="W21" s="86">
        <f t="shared" si="0"/>
        <v>20</v>
      </c>
      <c r="X21" s="480">
        <v>16</v>
      </c>
      <c r="Y21" s="192">
        <v>1</v>
      </c>
      <c r="AA21" s="91" t="s">
        <v>56</v>
      </c>
    </row>
    <row r="22" spans="1:27" ht="13.5">
      <c r="A22" s="5">
        <v>17</v>
      </c>
      <c r="B22" s="199" t="s">
        <v>57</v>
      </c>
      <c r="C22" s="279"/>
      <c r="D22" s="278"/>
      <c r="E22" s="277"/>
      <c r="F22" s="278"/>
      <c r="G22" s="10">
        <v>2</v>
      </c>
      <c r="H22" s="11">
        <v>18</v>
      </c>
      <c r="I22" s="277"/>
      <c r="J22" s="278"/>
      <c r="K22" s="277"/>
      <c r="L22" s="278"/>
      <c r="M22" s="3"/>
      <c r="N22" s="11"/>
      <c r="O22" s="3"/>
      <c r="P22" s="11"/>
      <c r="Q22" s="3"/>
      <c r="R22" s="11"/>
      <c r="S22" s="3"/>
      <c r="T22" s="11"/>
      <c r="U22" s="3"/>
      <c r="V22" s="11"/>
      <c r="W22" s="86">
        <f t="shared" si="0"/>
        <v>18</v>
      </c>
      <c r="X22" s="480">
        <v>17</v>
      </c>
      <c r="Y22" s="192">
        <v>1</v>
      </c>
      <c r="AA22" s="91" t="s">
        <v>56</v>
      </c>
    </row>
    <row r="23" spans="1:27" ht="12.75" customHeight="1">
      <c r="A23" s="5">
        <v>18</v>
      </c>
      <c r="B23" s="199" t="s">
        <v>33</v>
      </c>
      <c r="C23" s="279"/>
      <c r="D23" s="278"/>
      <c r="E23" s="277"/>
      <c r="F23" s="278"/>
      <c r="G23" s="277"/>
      <c r="H23" s="278"/>
      <c r="I23" s="277"/>
      <c r="J23" s="278"/>
      <c r="K23" s="10">
        <v>3</v>
      </c>
      <c r="L23" s="11">
        <v>16</v>
      </c>
      <c r="M23" s="3"/>
      <c r="N23" s="11"/>
      <c r="O23" s="3"/>
      <c r="P23" s="11"/>
      <c r="Q23" s="3"/>
      <c r="R23" s="11"/>
      <c r="S23" s="3"/>
      <c r="T23" s="11"/>
      <c r="U23" s="3"/>
      <c r="V23" s="11"/>
      <c r="W23" s="86">
        <f t="shared" si="0"/>
        <v>16</v>
      </c>
      <c r="X23" s="480">
        <v>18</v>
      </c>
      <c r="Y23" s="192">
        <v>1</v>
      </c>
      <c r="AA23" s="91" t="s">
        <v>56</v>
      </c>
    </row>
    <row r="24" spans="1:27" ht="13.5">
      <c r="A24" s="5">
        <v>19</v>
      </c>
      <c r="B24" s="199" t="s">
        <v>58</v>
      </c>
      <c r="C24" s="3">
        <v>13</v>
      </c>
      <c r="D24" s="11">
        <v>5</v>
      </c>
      <c r="E24" s="277"/>
      <c r="F24" s="278"/>
      <c r="G24" s="3">
        <v>10</v>
      </c>
      <c r="H24" s="11">
        <v>8</v>
      </c>
      <c r="I24" s="277"/>
      <c r="J24" s="278"/>
      <c r="K24" s="277"/>
      <c r="L24" s="278"/>
      <c r="M24" s="3"/>
      <c r="N24" s="11"/>
      <c r="O24" s="3"/>
      <c r="P24" s="11"/>
      <c r="Q24" s="3"/>
      <c r="R24" s="11"/>
      <c r="S24" s="3"/>
      <c r="T24" s="11"/>
      <c r="U24" s="3"/>
      <c r="V24" s="11"/>
      <c r="W24" s="86">
        <f t="shared" si="0"/>
        <v>13</v>
      </c>
      <c r="X24" s="480">
        <v>19</v>
      </c>
      <c r="Y24" s="192">
        <v>2</v>
      </c>
      <c r="AA24" s="91" t="s">
        <v>71</v>
      </c>
    </row>
    <row r="25" spans="1:27" ht="13.5">
      <c r="A25" s="5">
        <v>20</v>
      </c>
      <c r="B25" s="201" t="s">
        <v>39</v>
      </c>
      <c r="C25" s="277"/>
      <c r="D25" s="278"/>
      <c r="E25" s="279"/>
      <c r="F25" s="278"/>
      <c r="G25" s="3">
        <v>7</v>
      </c>
      <c r="H25" s="11">
        <v>11</v>
      </c>
      <c r="I25" s="277"/>
      <c r="J25" s="278"/>
      <c r="K25" s="277"/>
      <c r="L25" s="278"/>
      <c r="M25" s="10"/>
      <c r="N25" s="11"/>
      <c r="O25" s="10"/>
      <c r="P25" s="11"/>
      <c r="Q25" s="10"/>
      <c r="R25" s="11"/>
      <c r="S25" s="3"/>
      <c r="T25" s="11"/>
      <c r="U25" s="3"/>
      <c r="V25" s="11"/>
      <c r="W25" s="86">
        <f t="shared" si="0"/>
        <v>11</v>
      </c>
      <c r="X25" s="480">
        <v>20</v>
      </c>
      <c r="Y25" s="192">
        <v>1</v>
      </c>
      <c r="AA25" s="91" t="s">
        <v>68</v>
      </c>
    </row>
    <row r="26" spans="1:27" ht="13.5">
      <c r="A26" s="5">
        <v>21</v>
      </c>
      <c r="B26" s="198" t="s">
        <v>77</v>
      </c>
      <c r="C26" s="3">
        <v>8</v>
      </c>
      <c r="D26" s="11">
        <v>10</v>
      </c>
      <c r="E26" s="277"/>
      <c r="F26" s="278"/>
      <c r="G26" s="277"/>
      <c r="H26" s="278"/>
      <c r="I26" s="277"/>
      <c r="J26" s="278"/>
      <c r="K26" s="277"/>
      <c r="L26" s="278"/>
      <c r="M26" s="3"/>
      <c r="N26" s="11"/>
      <c r="O26" s="3"/>
      <c r="P26" s="11"/>
      <c r="Q26" s="3"/>
      <c r="R26" s="11"/>
      <c r="S26" s="3"/>
      <c r="T26" s="11"/>
      <c r="U26" s="3"/>
      <c r="V26" s="11"/>
      <c r="W26" s="86">
        <f t="shared" si="0"/>
        <v>10</v>
      </c>
      <c r="X26" s="480">
        <v>21</v>
      </c>
      <c r="Y26" s="192">
        <v>1</v>
      </c>
      <c r="AA26" s="91" t="s">
        <v>54</v>
      </c>
    </row>
    <row r="27" spans="1:27" ht="13.5">
      <c r="A27" s="5">
        <v>22</v>
      </c>
      <c r="B27" s="199" t="s">
        <v>396</v>
      </c>
      <c r="C27" s="279"/>
      <c r="D27" s="278"/>
      <c r="E27" s="3">
        <v>8</v>
      </c>
      <c r="F27" s="11">
        <v>10</v>
      </c>
      <c r="G27" s="277"/>
      <c r="H27" s="278"/>
      <c r="I27" s="277"/>
      <c r="J27" s="278"/>
      <c r="K27" s="277"/>
      <c r="L27" s="278"/>
      <c r="M27" s="3"/>
      <c r="N27" s="11"/>
      <c r="O27" s="3"/>
      <c r="P27" s="11"/>
      <c r="Q27" s="3"/>
      <c r="R27" s="11"/>
      <c r="S27" s="3"/>
      <c r="T27" s="11"/>
      <c r="U27" s="3"/>
      <c r="V27" s="11"/>
      <c r="W27" s="86">
        <f t="shared" si="0"/>
        <v>10</v>
      </c>
      <c r="X27" s="480">
        <v>22</v>
      </c>
      <c r="Y27" s="192">
        <v>1</v>
      </c>
      <c r="AA27" s="91" t="s">
        <v>68</v>
      </c>
    </row>
    <row r="28" spans="1:27" ht="13.5">
      <c r="A28" s="5">
        <v>23</v>
      </c>
      <c r="B28" s="198" t="s">
        <v>26</v>
      </c>
      <c r="C28" s="3">
        <v>19</v>
      </c>
      <c r="D28" s="11">
        <v>1</v>
      </c>
      <c r="E28" s="279"/>
      <c r="F28" s="278"/>
      <c r="G28" s="277"/>
      <c r="H28" s="278"/>
      <c r="I28" s="277"/>
      <c r="J28" s="278"/>
      <c r="K28" s="3">
        <v>10</v>
      </c>
      <c r="L28" s="11">
        <v>8</v>
      </c>
      <c r="M28" s="10"/>
      <c r="N28" s="11"/>
      <c r="O28" s="10"/>
      <c r="P28" s="11"/>
      <c r="Q28" s="10"/>
      <c r="R28" s="11"/>
      <c r="S28" s="3"/>
      <c r="T28" s="11"/>
      <c r="U28" s="3"/>
      <c r="V28" s="11"/>
      <c r="W28" s="86">
        <f t="shared" si="0"/>
        <v>9</v>
      </c>
      <c r="X28" s="480">
        <v>23</v>
      </c>
      <c r="Y28" s="192">
        <v>2</v>
      </c>
      <c r="AA28" s="91" t="s">
        <v>68</v>
      </c>
    </row>
    <row r="29" spans="1:27" ht="13.5">
      <c r="A29" s="5">
        <v>24</v>
      </c>
      <c r="B29" s="199" t="s">
        <v>783</v>
      </c>
      <c r="C29" s="277"/>
      <c r="D29" s="278"/>
      <c r="E29" s="279"/>
      <c r="F29" s="278"/>
      <c r="G29" s="3">
        <v>11</v>
      </c>
      <c r="H29" s="11">
        <v>7</v>
      </c>
      <c r="I29" s="277"/>
      <c r="J29" s="278"/>
      <c r="K29" s="277"/>
      <c r="L29" s="278"/>
      <c r="M29" s="10"/>
      <c r="N29" s="11"/>
      <c r="O29" s="10"/>
      <c r="P29" s="11"/>
      <c r="Q29" s="10"/>
      <c r="R29" s="11"/>
      <c r="S29" s="3"/>
      <c r="T29" s="11"/>
      <c r="U29" s="3"/>
      <c r="V29" s="11"/>
      <c r="W29" s="86">
        <f t="shared" si="0"/>
        <v>7</v>
      </c>
      <c r="X29" s="480">
        <v>24</v>
      </c>
      <c r="Y29" s="192">
        <v>1</v>
      </c>
      <c r="AA29" s="91" t="s">
        <v>68</v>
      </c>
    </row>
    <row r="30" spans="1:27" ht="13.5">
      <c r="A30" s="5">
        <v>25</v>
      </c>
      <c r="B30" s="198" t="s">
        <v>241</v>
      </c>
      <c r="C30" s="3">
        <v>23</v>
      </c>
      <c r="D30" s="11">
        <v>1</v>
      </c>
      <c r="E30" s="277"/>
      <c r="F30" s="278"/>
      <c r="G30" s="3">
        <v>14</v>
      </c>
      <c r="H30" s="11">
        <v>4</v>
      </c>
      <c r="I30" s="277"/>
      <c r="J30" s="278"/>
      <c r="K30" s="277"/>
      <c r="L30" s="278"/>
      <c r="M30" s="3"/>
      <c r="N30" s="11"/>
      <c r="O30" s="3"/>
      <c r="P30" s="11"/>
      <c r="Q30" s="3"/>
      <c r="R30" s="11"/>
      <c r="S30" s="3"/>
      <c r="T30" s="11"/>
      <c r="U30" s="3"/>
      <c r="V30" s="11"/>
      <c r="W30" s="86">
        <f t="shared" si="0"/>
        <v>5</v>
      </c>
      <c r="X30" s="480">
        <v>25</v>
      </c>
      <c r="Y30" s="192">
        <v>2</v>
      </c>
      <c r="AA30" s="203" t="s">
        <v>368</v>
      </c>
    </row>
    <row r="31" spans="1:27" ht="13.5">
      <c r="A31" s="5">
        <v>26</v>
      </c>
      <c r="B31" s="198" t="s">
        <v>234</v>
      </c>
      <c r="C31" s="3">
        <v>16</v>
      </c>
      <c r="D31" s="11">
        <v>2</v>
      </c>
      <c r="E31" s="3">
        <v>17</v>
      </c>
      <c r="F31" s="11">
        <v>1</v>
      </c>
      <c r="G31" s="3">
        <v>19</v>
      </c>
      <c r="H31" s="11">
        <v>1</v>
      </c>
      <c r="I31" s="277"/>
      <c r="J31" s="278"/>
      <c r="K31" s="277"/>
      <c r="L31" s="278"/>
      <c r="M31" s="3"/>
      <c r="N31" s="11"/>
      <c r="O31" s="3"/>
      <c r="P31" s="11"/>
      <c r="Q31" s="3"/>
      <c r="R31" s="11"/>
      <c r="S31" s="3"/>
      <c r="T31" s="11"/>
      <c r="U31" s="3"/>
      <c r="V31" s="11"/>
      <c r="W31" s="86">
        <f t="shared" si="0"/>
        <v>4</v>
      </c>
      <c r="X31" s="480">
        <v>26</v>
      </c>
      <c r="Y31" s="192">
        <v>3</v>
      </c>
      <c r="AA31" s="91" t="s">
        <v>237</v>
      </c>
    </row>
    <row r="32" spans="1:27" ht="13.5">
      <c r="A32" s="5">
        <v>27</v>
      </c>
      <c r="B32" s="198" t="s">
        <v>30</v>
      </c>
      <c r="C32" s="279"/>
      <c r="D32" s="278"/>
      <c r="E32" s="3">
        <v>14</v>
      </c>
      <c r="F32" s="11">
        <v>4</v>
      </c>
      <c r="G32" s="277"/>
      <c r="H32" s="278"/>
      <c r="I32" s="277"/>
      <c r="J32" s="278"/>
      <c r="K32" s="277"/>
      <c r="L32" s="278"/>
      <c r="M32" s="10"/>
      <c r="N32" s="11"/>
      <c r="O32" s="10"/>
      <c r="P32" s="11"/>
      <c r="Q32" s="10"/>
      <c r="R32" s="11"/>
      <c r="S32" s="3"/>
      <c r="T32" s="11"/>
      <c r="U32" s="3"/>
      <c r="V32" s="11"/>
      <c r="W32" s="86">
        <f t="shared" si="0"/>
        <v>4</v>
      </c>
      <c r="X32" s="480">
        <v>27</v>
      </c>
      <c r="Y32" s="192">
        <v>1</v>
      </c>
      <c r="AA32" s="91" t="s">
        <v>75</v>
      </c>
    </row>
    <row r="33" spans="1:27" ht="12.75" customHeight="1">
      <c r="A33" s="5">
        <v>28</v>
      </c>
      <c r="B33" s="199" t="s">
        <v>616</v>
      </c>
      <c r="C33" s="277"/>
      <c r="D33" s="278"/>
      <c r="E33" s="3">
        <v>15</v>
      </c>
      <c r="F33" s="11">
        <v>3</v>
      </c>
      <c r="G33" s="277"/>
      <c r="H33" s="278"/>
      <c r="I33" s="277"/>
      <c r="J33" s="278"/>
      <c r="K33" s="277"/>
      <c r="L33" s="278"/>
      <c r="M33" s="10"/>
      <c r="N33" s="11"/>
      <c r="O33" s="10"/>
      <c r="P33" s="11"/>
      <c r="Q33" s="10"/>
      <c r="R33" s="11"/>
      <c r="S33" s="3"/>
      <c r="T33" s="11"/>
      <c r="U33" s="3"/>
      <c r="V33" s="11"/>
      <c r="W33" s="86">
        <f t="shared" si="0"/>
        <v>3</v>
      </c>
      <c r="X33" s="480">
        <v>28</v>
      </c>
      <c r="Y33" s="192">
        <v>1</v>
      </c>
      <c r="AA33" s="91" t="s">
        <v>56</v>
      </c>
    </row>
    <row r="34" spans="1:27" ht="13.5">
      <c r="A34" s="5">
        <v>29</v>
      </c>
      <c r="B34" s="198" t="s">
        <v>22</v>
      </c>
      <c r="C34" s="3">
        <v>18</v>
      </c>
      <c r="D34" s="11">
        <v>1</v>
      </c>
      <c r="E34" s="277"/>
      <c r="F34" s="278"/>
      <c r="G34" s="277"/>
      <c r="H34" s="278"/>
      <c r="I34" s="277"/>
      <c r="J34" s="278"/>
      <c r="K34" s="277"/>
      <c r="L34" s="278"/>
      <c r="M34" s="3"/>
      <c r="N34" s="11"/>
      <c r="O34" s="3"/>
      <c r="P34" s="11"/>
      <c r="Q34" s="3"/>
      <c r="R34" s="11"/>
      <c r="S34" s="3"/>
      <c r="T34" s="11"/>
      <c r="U34" s="3"/>
      <c r="V34" s="11"/>
      <c r="W34" s="86">
        <f t="shared" si="0"/>
        <v>1</v>
      </c>
      <c r="X34" s="480">
        <v>29</v>
      </c>
      <c r="Y34" s="192">
        <v>1</v>
      </c>
      <c r="AA34" s="91" t="s">
        <v>74</v>
      </c>
    </row>
    <row r="35" spans="1:27" ht="12.75" customHeight="1">
      <c r="A35" s="5">
        <v>30</v>
      </c>
      <c r="B35" s="198" t="s">
        <v>236</v>
      </c>
      <c r="C35" s="3">
        <v>20</v>
      </c>
      <c r="D35" s="11">
        <v>1</v>
      </c>
      <c r="E35" s="277"/>
      <c r="F35" s="278"/>
      <c r="G35" s="277"/>
      <c r="H35" s="278"/>
      <c r="I35" s="277"/>
      <c r="J35" s="278"/>
      <c r="K35" s="277"/>
      <c r="L35" s="278"/>
      <c r="M35" s="3"/>
      <c r="N35" s="11"/>
      <c r="O35" s="3"/>
      <c r="P35" s="11"/>
      <c r="Q35" s="3"/>
      <c r="R35" s="11"/>
      <c r="S35" s="3"/>
      <c r="T35" s="11"/>
      <c r="U35" s="3"/>
      <c r="V35" s="11"/>
      <c r="W35" s="86">
        <f t="shared" si="0"/>
        <v>1</v>
      </c>
      <c r="X35" s="480">
        <v>30</v>
      </c>
      <c r="Y35" s="192">
        <v>1</v>
      </c>
      <c r="AA35" s="91" t="s">
        <v>51</v>
      </c>
    </row>
    <row r="36" spans="1:27" ht="12.75" customHeight="1">
      <c r="A36" s="5">
        <v>31</v>
      </c>
      <c r="B36" s="198" t="s">
        <v>240</v>
      </c>
      <c r="C36" s="3">
        <v>21</v>
      </c>
      <c r="D36" s="11">
        <v>1</v>
      </c>
      <c r="E36" s="277"/>
      <c r="F36" s="278"/>
      <c r="G36" s="277"/>
      <c r="H36" s="278"/>
      <c r="I36" s="277"/>
      <c r="J36" s="278"/>
      <c r="K36" s="277"/>
      <c r="L36" s="278"/>
      <c r="M36" s="3"/>
      <c r="N36" s="11"/>
      <c r="O36" s="3"/>
      <c r="P36" s="11"/>
      <c r="Q36" s="3"/>
      <c r="R36" s="11"/>
      <c r="S36" s="3"/>
      <c r="T36" s="11"/>
      <c r="U36" s="3"/>
      <c r="V36" s="11"/>
      <c r="W36" s="86">
        <f t="shared" si="0"/>
        <v>1</v>
      </c>
      <c r="X36" s="480">
        <v>31</v>
      </c>
      <c r="Y36" s="192">
        <v>1</v>
      </c>
      <c r="AA36" s="91" t="s">
        <v>54</v>
      </c>
    </row>
    <row r="37" spans="1:27" ht="12.75" customHeight="1">
      <c r="A37" s="5">
        <v>32</v>
      </c>
      <c r="B37" s="198" t="s">
        <v>228</v>
      </c>
      <c r="C37" s="3">
        <v>22</v>
      </c>
      <c r="D37" s="11">
        <v>1</v>
      </c>
      <c r="E37" s="279"/>
      <c r="F37" s="278"/>
      <c r="G37" s="277"/>
      <c r="H37" s="278"/>
      <c r="I37" s="277"/>
      <c r="J37" s="278"/>
      <c r="K37" s="277"/>
      <c r="L37" s="278"/>
      <c r="M37" s="10"/>
      <c r="N37" s="11"/>
      <c r="O37" s="10"/>
      <c r="P37" s="11"/>
      <c r="Q37" s="10"/>
      <c r="R37" s="11"/>
      <c r="S37" s="3"/>
      <c r="T37" s="11"/>
      <c r="U37" s="3"/>
      <c r="V37" s="11"/>
      <c r="W37" s="86">
        <f t="shared" si="0"/>
        <v>1</v>
      </c>
      <c r="X37" s="480">
        <v>32</v>
      </c>
      <c r="Y37" s="192">
        <v>1</v>
      </c>
      <c r="AA37" s="91" t="s">
        <v>49</v>
      </c>
    </row>
    <row r="38" spans="1:27" ht="12.75" customHeight="1" hidden="1">
      <c r="A38" s="5"/>
      <c r="B38" s="198" t="s">
        <v>60</v>
      </c>
      <c r="C38" s="277"/>
      <c r="D38" s="278"/>
      <c r="E38" s="277"/>
      <c r="F38" s="278"/>
      <c r="G38" s="277"/>
      <c r="H38" s="278"/>
      <c r="I38" s="277"/>
      <c r="J38" s="278"/>
      <c r="K38" s="277"/>
      <c r="L38" s="278"/>
      <c r="M38" s="3"/>
      <c r="N38" s="11"/>
      <c r="O38" s="3"/>
      <c r="P38" s="11"/>
      <c r="Q38" s="3"/>
      <c r="R38" s="11"/>
      <c r="S38" s="3"/>
      <c r="T38" s="11"/>
      <c r="U38" s="3"/>
      <c r="V38" s="11"/>
      <c r="W38" s="86">
        <f t="shared" si="0"/>
        <v>0</v>
      </c>
      <c r="X38" s="480"/>
      <c r="Y38" s="192">
        <v>0</v>
      </c>
      <c r="AA38" s="91" t="s">
        <v>73</v>
      </c>
    </row>
    <row r="39" spans="1:27" ht="12.75" customHeight="1" hidden="1">
      <c r="A39" s="5"/>
      <c r="B39" s="198" t="s">
        <v>152</v>
      </c>
      <c r="C39" s="277"/>
      <c r="D39" s="278"/>
      <c r="E39" s="277"/>
      <c r="F39" s="278"/>
      <c r="G39" s="277"/>
      <c r="H39" s="278"/>
      <c r="I39" s="277"/>
      <c r="J39" s="278"/>
      <c r="K39" s="277"/>
      <c r="L39" s="278"/>
      <c r="M39" s="3"/>
      <c r="N39" s="11"/>
      <c r="O39" s="3"/>
      <c r="P39" s="11"/>
      <c r="Q39" s="3"/>
      <c r="R39" s="11"/>
      <c r="S39" s="3"/>
      <c r="T39" s="11"/>
      <c r="U39" s="3"/>
      <c r="V39" s="11"/>
      <c r="W39" s="86">
        <f t="shared" si="0"/>
        <v>0</v>
      </c>
      <c r="X39" s="480"/>
      <c r="Y39" s="192">
        <v>0</v>
      </c>
      <c r="AA39" s="91" t="s">
        <v>49</v>
      </c>
    </row>
    <row r="40" spans="1:27" ht="12.75" customHeight="1" hidden="1">
      <c r="A40" s="5"/>
      <c r="B40" s="199" t="s">
        <v>36</v>
      </c>
      <c r="C40" s="277"/>
      <c r="D40" s="278"/>
      <c r="E40" s="277"/>
      <c r="F40" s="278"/>
      <c r="G40" s="277"/>
      <c r="H40" s="278"/>
      <c r="I40" s="277"/>
      <c r="J40" s="278"/>
      <c r="K40" s="277"/>
      <c r="L40" s="278"/>
      <c r="M40" s="3"/>
      <c r="N40" s="11"/>
      <c r="O40" s="3"/>
      <c r="P40" s="11"/>
      <c r="Q40" s="3"/>
      <c r="R40" s="11"/>
      <c r="S40" s="3"/>
      <c r="T40" s="11"/>
      <c r="U40" s="3"/>
      <c r="V40" s="11"/>
      <c r="W40" s="86">
        <f t="shared" si="0"/>
        <v>0</v>
      </c>
      <c r="X40" s="480"/>
      <c r="Y40" s="192">
        <v>0</v>
      </c>
      <c r="AA40" s="91" t="s">
        <v>68</v>
      </c>
    </row>
    <row r="41" spans="1:27" ht="12.75" customHeight="1" hidden="1">
      <c r="A41" s="5"/>
      <c r="B41" s="202" t="s">
        <v>72</v>
      </c>
      <c r="C41" s="277"/>
      <c r="D41" s="278"/>
      <c r="E41" s="279"/>
      <c r="F41" s="278"/>
      <c r="G41" s="277"/>
      <c r="H41" s="278"/>
      <c r="I41" s="277"/>
      <c r="J41" s="277"/>
      <c r="K41" s="277"/>
      <c r="L41" s="277"/>
      <c r="M41" s="10"/>
      <c r="N41" s="11"/>
      <c r="O41" s="10"/>
      <c r="P41" s="11"/>
      <c r="Q41" s="10"/>
      <c r="R41" s="11"/>
      <c r="S41" s="3"/>
      <c r="T41" s="11"/>
      <c r="U41" s="3"/>
      <c r="V41" s="11"/>
      <c r="W41" s="86">
        <f t="shared" si="0"/>
        <v>0</v>
      </c>
      <c r="X41" s="480"/>
      <c r="Y41" s="192">
        <v>0</v>
      </c>
      <c r="AA41" s="91" t="s">
        <v>56</v>
      </c>
    </row>
    <row r="42" spans="1:27" ht="12.75" customHeight="1" hidden="1">
      <c r="A42" s="5"/>
      <c r="B42" s="198" t="s">
        <v>226</v>
      </c>
      <c r="C42" s="277"/>
      <c r="D42" s="278"/>
      <c r="E42" s="279"/>
      <c r="F42" s="278"/>
      <c r="G42" s="277"/>
      <c r="H42" s="278"/>
      <c r="I42" s="277"/>
      <c r="J42" s="277"/>
      <c r="K42" s="277"/>
      <c r="L42" s="277"/>
      <c r="M42" s="10"/>
      <c r="N42" s="11"/>
      <c r="O42" s="10"/>
      <c r="P42" s="11"/>
      <c r="Q42" s="10"/>
      <c r="R42" s="11"/>
      <c r="S42" s="3"/>
      <c r="T42" s="11"/>
      <c r="U42" s="3"/>
      <c r="V42" s="11"/>
      <c r="W42" s="86">
        <f t="shared" si="0"/>
        <v>0</v>
      </c>
      <c r="X42" s="480"/>
      <c r="Y42" s="192">
        <v>0</v>
      </c>
      <c r="AA42" s="91" t="s">
        <v>49</v>
      </c>
    </row>
    <row r="43" spans="1:27" ht="12.75" customHeight="1" hidden="1">
      <c r="A43" s="5"/>
      <c r="B43" s="198" t="s">
        <v>191</v>
      </c>
      <c r="C43" s="279"/>
      <c r="D43" s="278"/>
      <c r="E43" s="277"/>
      <c r="F43" s="278"/>
      <c r="G43" s="277"/>
      <c r="H43" s="278"/>
      <c r="I43" s="277"/>
      <c r="J43" s="277"/>
      <c r="K43" s="277"/>
      <c r="L43" s="277"/>
      <c r="M43" s="3"/>
      <c r="N43" s="11"/>
      <c r="O43" s="3"/>
      <c r="P43" s="11"/>
      <c r="Q43" s="3"/>
      <c r="R43" s="11"/>
      <c r="S43" s="3"/>
      <c r="T43" s="11"/>
      <c r="U43" s="3"/>
      <c r="V43" s="11"/>
      <c r="W43" s="86">
        <f t="shared" si="0"/>
        <v>0</v>
      </c>
      <c r="X43" s="480"/>
      <c r="Y43" s="192">
        <v>0</v>
      </c>
      <c r="AA43" s="91" t="s">
        <v>68</v>
      </c>
    </row>
    <row r="44" spans="1:27" ht="12.75" customHeight="1" hidden="1">
      <c r="A44" s="5"/>
      <c r="B44" s="198" t="s">
        <v>235</v>
      </c>
      <c r="C44" s="277"/>
      <c r="D44" s="278"/>
      <c r="E44" s="277"/>
      <c r="F44" s="278"/>
      <c r="G44" s="277"/>
      <c r="H44" s="278"/>
      <c r="I44" s="277"/>
      <c r="J44" s="277"/>
      <c r="K44" s="277"/>
      <c r="L44" s="277"/>
      <c r="M44" s="3"/>
      <c r="N44" s="11"/>
      <c r="O44" s="3"/>
      <c r="P44" s="11"/>
      <c r="Q44" s="3"/>
      <c r="R44" s="11"/>
      <c r="S44" s="3"/>
      <c r="T44" s="11"/>
      <c r="U44" s="3"/>
      <c r="V44" s="11"/>
      <c r="W44" s="86">
        <f t="shared" si="0"/>
        <v>0</v>
      </c>
      <c r="X44" s="480"/>
      <c r="Y44" s="192">
        <v>0</v>
      </c>
      <c r="AA44" s="91" t="s">
        <v>74</v>
      </c>
    </row>
    <row r="45" spans="1:27" ht="12.75" customHeight="1" hidden="1">
      <c r="A45" s="5"/>
      <c r="B45" s="199" t="s">
        <v>62</v>
      </c>
      <c r="C45" s="277"/>
      <c r="D45" s="278"/>
      <c r="E45" s="277"/>
      <c r="F45" s="278"/>
      <c r="G45" s="277"/>
      <c r="H45" s="278"/>
      <c r="I45" s="277"/>
      <c r="J45" s="277"/>
      <c r="K45" s="277"/>
      <c r="L45" s="277"/>
      <c r="M45" s="3"/>
      <c r="N45" s="11"/>
      <c r="O45" s="3"/>
      <c r="P45" s="11"/>
      <c r="Q45" s="3"/>
      <c r="R45" s="11"/>
      <c r="S45" s="3"/>
      <c r="T45" s="11"/>
      <c r="U45" s="3"/>
      <c r="V45" s="11"/>
      <c r="W45" s="86">
        <f t="shared" si="0"/>
        <v>0</v>
      </c>
      <c r="X45" s="480"/>
      <c r="Y45" s="192">
        <v>0</v>
      </c>
      <c r="AA45" s="91" t="s">
        <v>52</v>
      </c>
    </row>
    <row r="46" spans="1:27" ht="12.75" customHeight="1" hidden="1">
      <c r="A46" s="5"/>
      <c r="B46" s="199" t="s">
        <v>137</v>
      </c>
      <c r="C46" s="279"/>
      <c r="D46" s="278"/>
      <c r="E46" s="279"/>
      <c r="F46" s="278"/>
      <c r="G46" s="277"/>
      <c r="H46" s="278"/>
      <c r="I46" s="277"/>
      <c r="J46" s="277"/>
      <c r="K46" s="277"/>
      <c r="L46" s="277"/>
      <c r="M46" s="10"/>
      <c r="N46" s="11"/>
      <c r="O46" s="10"/>
      <c r="P46" s="11"/>
      <c r="Q46" s="10"/>
      <c r="R46" s="11"/>
      <c r="S46" s="3"/>
      <c r="T46" s="11"/>
      <c r="U46" s="3"/>
      <c r="V46" s="11"/>
      <c r="W46" s="86">
        <f t="shared" si="0"/>
        <v>0</v>
      </c>
      <c r="X46" s="480"/>
      <c r="Y46" s="192">
        <v>0</v>
      </c>
      <c r="AA46" s="91" t="s">
        <v>75</v>
      </c>
    </row>
    <row r="47" spans="1:27" ht="12.75" customHeight="1" hidden="1">
      <c r="A47" s="5"/>
      <c r="B47" s="199" t="s">
        <v>225</v>
      </c>
      <c r="C47" s="277"/>
      <c r="D47" s="278"/>
      <c r="E47" s="279"/>
      <c r="F47" s="278"/>
      <c r="G47" s="277"/>
      <c r="H47" s="278"/>
      <c r="I47" s="277"/>
      <c r="J47" s="277"/>
      <c r="K47" s="277"/>
      <c r="L47" s="277"/>
      <c r="M47" s="10"/>
      <c r="N47" s="11"/>
      <c r="O47" s="10"/>
      <c r="P47" s="11"/>
      <c r="Q47" s="10"/>
      <c r="R47" s="11"/>
      <c r="S47" s="3"/>
      <c r="T47" s="11"/>
      <c r="U47" s="3"/>
      <c r="V47" s="11"/>
      <c r="W47" s="86">
        <f t="shared" si="0"/>
        <v>0</v>
      </c>
      <c r="X47" s="480"/>
      <c r="Y47" s="192">
        <v>0</v>
      </c>
      <c r="AA47" s="91" t="s">
        <v>49</v>
      </c>
    </row>
    <row r="48" spans="1:27" ht="12.75" customHeight="1" hidden="1">
      <c r="A48" s="5"/>
      <c r="B48" s="198" t="s">
        <v>227</v>
      </c>
      <c r="C48" s="277"/>
      <c r="D48" s="278"/>
      <c r="E48" s="277"/>
      <c r="F48" s="278"/>
      <c r="G48" s="277"/>
      <c r="H48" s="278"/>
      <c r="I48" s="277"/>
      <c r="J48" s="277"/>
      <c r="K48" s="277"/>
      <c r="L48" s="277"/>
      <c r="M48" s="3"/>
      <c r="N48" s="11"/>
      <c r="O48" s="3"/>
      <c r="P48" s="11"/>
      <c r="Q48" s="3"/>
      <c r="R48" s="11"/>
      <c r="S48" s="3"/>
      <c r="T48" s="11"/>
      <c r="U48" s="3"/>
      <c r="V48" s="11"/>
      <c r="W48" s="86">
        <f>SUM(V48,T48,R48,P48,N48,L48,J48,F48,H48,D71)</f>
        <v>0</v>
      </c>
      <c r="X48" s="480"/>
      <c r="Y48" s="192">
        <v>0</v>
      </c>
      <c r="AA48" s="91" t="s">
        <v>75</v>
      </c>
    </row>
    <row r="49" spans="1:27" ht="12.75" customHeight="1" hidden="1">
      <c r="A49" s="5"/>
      <c r="B49" s="199" t="s">
        <v>20</v>
      </c>
      <c r="C49" s="279"/>
      <c r="D49" s="278"/>
      <c r="E49" s="279"/>
      <c r="F49" s="278"/>
      <c r="G49" s="279"/>
      <c r="H49" s="278"/>
      <c r="I49" s="279"/>
      <c r="J49" s="278"/>
      <c r="K49" s="279"/>
      <c r="L49" s="278"/>
      <c r="M49" s="279"/>
      <c r="N49" s="278"/>
      <c r="O49" s="279"/>
      <c r="P49" s="278"/>
      <c r="Q49" s="279"/>
      <c r="R49" s="278"/>
      <c r="S49" s="279"/>
      <c r="T49" s="278"/>
      <c r="U49" s="279"/>
      <c r="V49" s="278"/>
      <c r="W49" s="86">
        <f>SUM(V49,T49,R49,P49,N49,L49,J49,F49,H49,D49)</f>
        <v>0</v>
      </c>
      <c r="X49" s="480"/>
      <c r="Y49" s="192">
        <v>0</v>
      </c>
      <c r="AA49" s="91" t="s">
        <v>51</v>
      </c>
    </row>
    <row r="50" spans="1:27" ht="12.75" customHeight="1" hidden="1">
      <c r="A50" s="5"/>
      <c r="B50" s="199" t="s">
        <v>23</v>
      </c>
      <c r="C50" s="277"/>
      <c r="D50" s="278"/>
      <c r="E50" s="277"/>
      <c r="F50" s="278"/>
      <c r="G50" s="277"/>
      <c r="H50" s="278"/>
      <c r="I50" s="277"/>
      <c r="J50" s="278"/>
      <c r="K50" s="277"/>
      <c r="L50" s="278"/>
      <c r="M50" s="277"/>
      <c r="N50" s="278"/>
      <c r="O50" s="277"/>
      <c r="P50" s="278"/>
      <c r="Q50" s="277"/>
      <c r="R50" s="278"/>
      <c r="S50" s="277"/>
      <c r="T50" s="278"/>
      <c r="U50" s="277"/>
      <c r="V50" s="278"/>
      <c r="W50" s="86">
        <f>SUM(V50,T50,R50,P50,N50,L50,J50,F50,H50,D76)</f>
        <v>0</v>
      </c>
      <c r="X50" s="480"/>
      <c r="Y50" s="192">
        <v>0</v>
      </c>
      <c r="AA50" s="91" t="s">
        <v>73</v>
      </c>
    </row>
    <row r="51" spans="1:27" ht="12.75" customHeight="1" hidden="1">
      <c r="A51" s="5"/>
      <c r="B51" s="199" t="s">
        <v>31</v>
      </c>
      <c r="C51" s="277"/>
      <c r="D51" s="278"/>
      <c r="E51" s="277"/>
      <c r="F51" s="278"/>
      <c r="G51" s="277"/>
      <c r="H51" s="278"/>
      <c r="I51" s="277"/>
      <c r="J51" s="278"/>
      <c r="K51" s="277"/>
      <c r="L51" s="278"/>
      <c r="M51" s="277"/>
      <c r="N51" s="278"/>
      <c r="O51" s="277"/>
      <c r="P51" s="278"/>
      <c r="Q51" s="277"/>
      <c r="R51" s="278"/>
      <c r="S51" s="277"/>
      <c r="T51" s="278"/>
      <c r="U51" s="277"/>
      <c r="V51" s="278"/>
      <c r="W51" s="86">
        <f>SUM(V51,T51,R51,P51,N51,L51,J51,F51,H51,D51)</f>
        <v>0</v>
      </c>
      <c r="X51" s="480"/>
      <c r="Y51" s="192">
        <v>0</v>
      </c>
      <c r="AA51" s="91" t="s">
        <v>54</v>
      </c>
    </row>
    <row r="52" spans="1:27" ht="12.75" customHeight="1" hidden="1">
      <c r="A52" s="5"/>
      <c r="B52" s="199" t="s">
        <v>63</v>
      </c>
      <c r="C52" s="279"/>
      <c r="D52" s="278"/>
      <c r="E52" s="279"/>
      <c r="F52" s="278"/>
      <c r="G52" s="279"/>
      <c r="H52" s="278"/>
      <c r="I52" s="279"/>
      <c r="J52" s="278"/>
      <c r="K52" s="279"/>
      <c r="L52" s="278"/>
      <c r="M52" s="279"/>
      <c r="N52" s="278"/>
      <c r="O52" s="279"/>
      <c r="P52" s="278"/>
      <c r="Q52" s="279"/>
      <c r="R52" s="278"/>
      <c r="S52" s="279"/>
      <c r="T52" s="278"/>
      <c r="U52" s="279"/>
      <c r="V52" s="278"/>
      <c r="W52" s="86">
        <f>SUM(V52,T52,R52,P52,N52,L52,J52,F52,H52,D79)</f>
        <v>0</v>
      </c>
      <c r="X52" s="480"/>
      <c r="Y52" s="192">
        <v>0</v>
      </c>
      <c r="AA52" s="91" t="s">
        <v>49</v>
      </c>
    </row>
    <row r="53" spans="1:27" ht="12.75" customHeight="1" hidden="1">
      <c r="A53" s="5"/>
      <c r="B53" s="198" t="s">
        <v>189</v>
      </c>
      <c r="C53" s="277"/>
      <c r="D53" s="278"/>
      <c r="E53" s="277"/>
      <c r="F53" s="278"/>
      <c r="G53" s="277"/>
      <c r="H53" s="278"/>
      <c r="I53" s="277"/>
      <c r="J53" s="278"/>
      <c r="K53" s="277"/>
      <c r="L53" s="278"/>
      <c r="M53" s="277"/>
      <c r="N53" s="278"/>
      <c r="O53" s="277"/>
      <c r="P53" s="278"/>
      <c r="Q53" s="277"/>
      <c r="R53" s="278"/>
      <c r="S53" s="277"/>
      <c r="T53" s="278"/>
      <c r="U53" s="277"/>
      <c r="V53" s="278"/>
      <c r="W53" s="86">
        <f>SUM(V53,T53,R53,P53,N53,L53,J53,F53,H53,D53)</f>
        <v>0</v>
      </c>
      <c r="X53" s="480"/>
      <c r="Y53" s="192">
        <v>0</v>
      </c>
      <c r="AA53" s="91" t="s">
        <v>49</v>
      </c>
    </row>
    <row r="54" spans="1:27" ht="12.75" customHeight="1" hidden="1">
      <c r="A54" s="5"/>
      <c r="B54" s="199" t="s">
        <v>135</v>
      </c>
      <c r="C54" s="277"/>
      <c r="D54" s="278"/>
      <c r="E54" s="277"/>
      <c r="F54" s="278"/>
      <c r="G54" s="277"/>
      <c r="H54" s="278"/>
      <c r="I54" s="277"/>
      <c r="J54" s="278"/>
      <c r="K54" s="277"/>
      <c r="L54" s="278"/>
      <c r="M54" s="277"/>
      <c r="N54" s="278"/>
      <c r="O54" s="277"/>
      <c r="P54" s="278"/>
      <c r="Q54" s="277"/>
      <c r="R54" s="278"/>
      <c r="S54" s="277"/>
      <c r="T54" s="278"/>
      <c r="U54" s="277"/>
      <c r="V54" s="278"/>
      <c r="W54" s="86">
        <f>SUM(V54,T54,R54,P54,N54,L54,J54,F54,H54,D54)</f>
        <v>0</v>
      </c>
      <c r="X54" s="480"/>
      <c r="Y54" s="192">
        <v>0</v>
      </c>
      <c r="AA54" s="91" t="s">
        <v>68</v>
      </c>
    </row>
    <row r="55" spans="1:27" ht="12.75" customHeight="1" hidden="1">
      <c r="A55" s="5"/>
      <c r="B55" s="199" t="s">
        <v>25</v>
      </c>
      <c r="C55" s="279"/>
      <c r="D55" s="278"/>
      <c r="E55" s="279"/>
      <c r="F55" s="278"/>
      <c r="G55" s="279"/>
      <c r="H55" s="278"/>
      <c r="I55" s="279"/>
      <c r="J55" s="278"/>
      <c r="K55" s="279"/>
      <c r="L55" s="278"/>
      <c r="M55" s="279"/>
      <c r="N55" s="278"/>
      <c r="O55" s="279"/>
      <c r="P55" s="278"/>
      <c r="Q55" s="279"/>
      <c r="R55" s="278"/>
      <c r="S55" s="279"/>
      <c r="T55" s="278"/>
      <c r="U55" s="279"/>
      <c r="V55" s="278"/>
      <c r="W55" s="86">
        <f>SUM(V55,T55,R55,P55,N55,L55,J55,F55,H55,D82)</f>
        <v>0</v>
      </c>
      <c r="X55" s="480"/>
      <c r="Y55" s="192">
        <v>0</v>
      </c>
      <c r="AA55" s="91" t="s">
        <v>50</v>
      </c>
    </row>
    <row r="56" spans="1:27" ht="12.75" customHeight="1" hidden="1">
      <c r="A56" s="5"/>
      <c r="B56" s="198" t="s">
        <v>151</v>
      </c>
      <c r="C56" s="277"/>
      <c r="D56" s="278"/>
      <c r="E56" s="277"/>
      <c r="F56" s="278"/>
      <c r="G56" s="277"/>
      <c r="H56" s="278"/>
      <c r="I56" s="277"/>
      <c r="J56" s="278"/>
      <c r="K56" s="277"/>
      <c r="L56" s="278"/>
      <c r="M56" s="277"/>
      <c r="N56" s="278"/>
      <c r="O56" s="277"/>
      <c r="P56" s="278"/>
      <c r="Q56" s="277"/>
      <c r="R56" s="278"/>
      <c r="S56" s="277"/>
      <c r="T56" s="278"/>
      <c r="U56" s="277"/>
      <c r="V56" s="278"/>
      <c r="W56" s="86">
        <f>SUM(V56,T56,R56,P56,N56,L56,J56,F56,H56,D56)</f>
        <v>0</v>
      </c>
      <c r="X56" s="480"/>
      <c r="Y56" s="192">
        <v>0</v>
      </c>
      <c r="AA56" s="91" t="s">
        <v>74</v>
      </c>
    </row>
    <row r="57" spans="1:27" ht="12.75" customHeight="1" hidden="1">
      <c r="A57" s="5"/>
      <c r="B57" s="199" t="s">
        <v>139</v>
      </c>
      <c r="C57" s="277"/>
      <c r="D57" s="278"/>
      <c r="E57" s="277"/>
      <c r="F57" s="278"/>
      <c r="G57" s="277"/>
      <c r="H57" s="278"/>
      <c r="I57" s="277"/>
      <c r="J57" s="278"/>
      <c r="K57" s="277"/>
      <c r="L57" s="278"/>
      <c r="M57" s="277"/>
      <c r="N57" s="278"/>
      <c r="O57" s="277"/>
      <c r="P57" s="278"/>
      <c r="Q57" s="277"/>
      <c r="R57" s="278"/>
      <c r="S57" s="277"/>
      <c r="T57" s="278"/>
      <c r="U57" s="277"/>
      <c r="V57" s="278"/>
      <c r="W57" s="86">
        <f>SUM(V57,T57,R57,P57,N57,L57,J57,F57,H57,D57)</f>
        <v>0</v>
      </c>
      <c r="X57" s="480"/>
      <c r="Y57" s="192">
        <v>0</v>
      </c>
      <c r="AA57" s="91" t="s">
        <v>68</v>
      </c>
    </row>
    <row r="59" ht="13.5">
      <c r="B59" s="204" t="s">
        <v>243</v>
      </c>
    </row>
    <row r="60" ht="13.5">
      <c r="B60" s="191" t="s">
        <v>242</v>
      </c>
    </row>
    <row r="62" spans="1:22" s="37" customFormat="1" ht="15.75" customHeight="1">
      <c r="A62" s="195"/>
      <c r="B62" s="196" t="s">
        <v>102</v>
      </c>
      <c r="C62" s="197"/>
      <c r="V62" s="196" t="s">
        <v>103</v>
      </c>
    </row>
    <row r="64" ht="13.5">
      <c r="B64" s="23"/>
    </row>
    <row r="65" ht="13.5" hidden="1">
      <c r="B65" t="s">
        <v>64</v>
      </c>
    </row>
    <row r="66" spans="7:8" ht="13.5" hidden="1">
      <c r="G66" s="10">
        <v>1</v>
      </c>
      <c r="H66" s="11">
        <v>16</v>
      </c>
    </row>
    <row r="67" spans="7:8" ht="13.5" hidden="1">
      <c r="G67" s="10">
        <v>2</v>
      </c>
      <c r="H67" s="11">
        <v>14</v>
      </c>
    </row>
    <row r="68" spans="7:8" ht="13.5" hidden="1">
      <c r="G68" s="10">
        <v>3</v>
      </c>
      <c r="H68" s="11">
        <v>12</v>
      </c>
    </row>
    <row r="69" spans="7:8" ht="13.5" hidden="1">
      <c r="G69" s="3">
        <v>4</v>
      </c>
      <c r="H69" s="11">
        <v>10</v>
      </c>
    </row>
    <row r="70" spans="7:8" ht="13.5" hidden="1">
      <c r="G70" s="3">
        <v>4</v>
      </c>
      <c r="H70" s="11">
        <v>10</v>
      </c>
    </row>
    <row r="71" spans="7:8" ht="13.5" hidden="1">
      <c r="G71" s="3">
        <v>5</v>
      </c>
      <c r="H71" s="11">
        <v>9</v>
      </c>
    </row>
    <row r="72" spans="7:8" ht="13.5" hidden="1">
      <c r="G72" s="3">
        <v>6</v>
      </c>
      <c r="H72" s="11">
        <v>8</v>
      </c>
    </row>
    <row r="73" spans="7:8" ht="13.5" hidden="1">
      <c r="G73" s="3">
        <v>7</v>
      </c>
      <c r="H73" s="11">
        <v>7</v>
      </c>
    </row>
    <row r="74" spans="7:8" ht="13.5" hidden="1">
      <c r="G74" s="3">
        <v>8</v>
      </c>
      <c r="H74" s="11">
        <v>6</v>
      </c>
    </row>
    <row r="75" spans="7:8" ht="13.5" hidden="1">
      <c r="G75" s="3">
        <v>9</v>
      </c>
      <c r="H75" s="11">
        <v>5</v>
      </c>
    </row>
    <row r="76" spans="7:8" ht="13.5" hidden="1">
      <c r="G76" s="3">
        <v>10</v>
      </c>
      <c r="H76" s="11">
        <v>4</v>
      </c>
    </row>
    <row r="77" spans="7:8" ht="13.5" hidden="1">
      <c r="G77" s="3">
        <v>11</v>
      </c>
      <c r="H77" s="11">
        <v>3</v>
      </c>
    </row>
    <row r="78" spans="7:8" ht="13.5" hidden="1">
      <c r="G78" s="3">
        <v>12</v>
      </c>
      <c r="H78" s="11">
        <v>2</v>
      </c>
    </row>
    <row r="79" spans="7:8" ht="13.5" hidden="1">
      <c r="G79" s="3">
        <v>13</v>
      </c>
      <c r="H79" s="11">
        <v>1</v>
      </c>
    </row>
    <row r="80" spans="7:8" ht="13.5" hidden="1">
      <c r="G80" s="3">
        <v>14</v>
      </c>
      <c r="H80" s="11">
        <v>1</v>
      </c>
    </row>
    <row r="81" spans="7:8" ht="13.5" hidden="1">
      <c r="G81" s="3">
        <v>15</v>
      </c>
      <c r="H81" s="11">
        <v>1</v>
      </c>
    </row>
    <row r="82" spans="7:8" ht="13.5" hidden="1">
      <c r="G82" s="3">
        <v>16</v>
      </c>
      <c r="H82" s="11">
        <v>1</v>
      </c>
    </row>
    <row r="83" spans="7:8" ht="13.5" hidden="1">
      <c r="G83" s="3">
        <v>17</v>
      </c>
      <c r="H83" s="11">
        <v>1</v>
      </c>
    </row>
    <row r="84" spans="7:8" ht="13.5" hidden="1">
      <c r="G84" s="3">
        <v>18</v>
      </c>
      <c r="H84" s="11">
        <v>1</v>
      </c>
    </row>
    <row r="85" spans="7:8" ht="13.5" hidden="1">
      <c r="G85" s="3">
        <v>19</v>
      </c>
      <c r="H85" s="11">
        <v>1</v>
      </c>
    </row>
    <row r="86" spans="7:8" ht="13.5" hidden="1">
      <c r="G86" s="3">
        <v>20</v>
      </c>
      <c r="H86" s="11">
        <v>1</v>
      </c>
    </row>
  </sheetData>
  <sheetProtection/>
  <mergeCells count="20">
    <mergeCell ref="O4:P4"/>
    <mergeCell ref="Q4:R4"/>
    <mergeCell ref="S4:T4"/>
    <mergeCell ref="U4:V4"/>
    <mergeCell ref="G3:H3"/>
    <mergeCell ref="E3:F3"/>
    <mergeCell ref="O3:P3"/>
    <mergeCell ref="Q3:R3"/>
    <mergeCell ref="S3:T3"/>
    <mergeCell ref="U3:V3"/>
    <mergeCell ref="C3:D3"/>
    <mergeCell ref="I3:J3"/>
    <mergeCell ref="K3:L3"/>
    <mergeCell ref="M3:N3"/>
    <mergeCell ref="G4:H4"/>
    <mergeCell ref="E4:F4"/>
    <mergeCell ref="C4:D4"/>
    <mergeCell ref="I4:J4"/>
    <mergeCell ref="K4:L4"/>
    <mergeCell ref="M4:N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2" customWidth="1"/>
    <col min="2" max="2" width="29.75390625" style="2" customWidth="1"/>
    <col min="3" max="3" width="5.625" style="2" customWidth="1"/>
    <col min="4" max="5" width="4.75390625" style="2" customWidth="1"/>
    <col min="6" max="11" width="5.25390625" style="2" customWidth="1"/>
    <col min="12" max="12" width="7.125" style="850" customWidth="1"/>
    <col min="13" max="13" width="7.625" style="2" customWidth="1"/>
    <col min="14" max="16384" width="9.125" style="2" customWidth="1"/>
  </cols>
  <sheetData>
    <row r="1" spans="2:13" s="816" customFormat="1" ht="18" customHeight="1">
      <c r="B1" s="817"/>
      <c r="C1" s="817"/>
      <c r="D1" s="817"/>
      <c r="F1" s="818" t="s">
        <v>1046</v>
      </c>
      <c r="G1" s="817"/>
      <c r="H1" s="817"/>
      <c r="I1" s="817"/>
      <c r="J1" s="817"/>
      <c r="K1" s="817"/>
      <c r="L1" s="819"/>
      <c r="M1" s="817"/>
    </row>
    <row r="2" spans="2:13" s="816" customFormat="1" ht="18" customHeight="1">
      <c r="B2" s="817"/>
      <c r="C2" s="817"/>
      <c r="D2" s="817"/>
      <c r="F2" s="818" t="s">
        <v>107</v>
      </c>
      <c r="G2" s="817"/>
      <c r="H2" s="817"/>
      <c r="I2" s="817"/>
      <c r="J2" s="817"/>
      <c r="K2" s="817"/>
      <c r="L2" s="819"/>
      <c r="M2" s="817"/>
    </row>
    <row r="3" spans="2:13" s="816" customFormat="1" ht="18" customHeight="1">
      <c r="B3" s="817"/>
      <c r="C3" s="817"/>
      <c r="D3" s="817"/>
      <c r="F3" s="820" t="s">
        <v>748</v>
      </c>
      <c r="G3" s="817"/>
      <c r="H3" s="817"/>
      <c r="I3" s="817"/>
      <c r="J3" s="817"/>
      <c r="K3" s="817"/>
      <c r="L3" s="819"/>
      <c r="M3" s="817"/>
    </row>
    <row r="4" s="816" customFormat="1" ht="12" customHeight="1">
      <c r="L4" s="821"/>
    </row>
    <row r="5" spans="2:13" s="822" customFormat="1" ht="18" customHeight="1">
      <c r="B5" s="823" t="s">
        <v>790</v>
      </c>
      <c r="M5" s="714" t="s">
        <v>788</v>
      </c>
    </row>
    <row r="6" spans="1:13" s="84" customFormat="1" ht="15.75">
      <c r="A6" s="824" t="s">
        <v>4</v>
      </c>
      <c r="B6" s="825" t="s">
        <v>558</v>
      </c>
      <c r="C6" s="826"/>
      <c r="D6" s="826" t="s">
        <v>751</v>
      </c>
      <c r="E6" s="826"/>
      <c r="F6" s="827"/>
      <c r="G6" s="828" t="s">
        <v>1047</v>
      </c>
      <c r="H6" s="829"/>
      <c r="I6" s="830"/>
      <c r="J6" s="831" t="s">
        <v>1048</v>
      </c>
      <c r="K6" s="832"/>
      <c r="L6" s="833" t="s">
        <v>79</v>
      </c>
      <c r="M6" s="834" t="s">
        <v>752</v>
      </c>
    </row>
    <row r="7" spans="1:13" s="84" customFormat="1" ht="15.75">
      <c r="A7" s="835" t="s">
        <v>5</v>
      </c>
      <c r="B7" s="836"/>
      <c r="C7" s="837" t="s">
        <v>754</v>
      </c>
      <c r="D7" s="838" t="s">
        <v>755</v>
      </c>
      <c r="E7" s="839" t="s">
        <v>756</v>
      </c>
      <c r="F7" s="838">
        <v>30</v>
      </c>
      <c r="G7" s="838">
        <v>40</v>
      </c>
      <c r="H7" s="838" t="s">
        <v>1049</v>
      </c>
      <c r="I7" s="840">
        <v>30</v>
      </c>
      <c r="J7" s="841">
        <v>40</v>
      </c>
      <c r="K7" s="839" t="s">
        <v>1049</v>
      </c>
      <c r="L7" s="842" t="s">
        <v>1050</v>
      </c>
      <c r="M7" s="843" t="s">
        <v>13</v>
      </c>
    </row>
    <row r="8" spans="1:13" s="850" customFormat="1" ht="19.5" customHeight="1">
      <c r="A8" s="844">
        <v>1</v>
      </c>
      <c r="B8" s="845" t="s">
        <v>807</v>
      </c>
      <c r="C8" s="749">
        <f aca="true" t="shared" si="0" ref="C8:C19">SUM(D8:E8)</f>
        <v>10</v>
      </c>
      <c r="D8" s="766">
        <v>6</v>
      </c>
      <c r="E8" s="766">
        <v>4</v>
      </c>
      <c r="F8" s="846">
        <f>VLOOKUP(B8,'[3]лыжи-л-16'!$C$58:$J$76,8,FALSE)</f>
        <v>1</v>
      </c>
      <c r="G8" s="846">
        <f>VLOOKUP(B8,'[3]лыжи-л-16'!$C$77:$J$95,8,FALSE)</f>
        <v>1</v>
      </c>
      <c r="H8" s="846">
        <f>VLOOKUP(B8,'[3]лыжи-л-16'!$C$96:$J$111,8,FALSE)</f>
        <v>1</v>
      </c>
      <c r="I8" s="847" t="str">
        <f>VLOOKUP(B8,'[3]лыжи-л-16'!$C$8:$J$22,8,FALSE)</f>
        <v>1</v>
      </c>
      <c r="J8" s="847" t="str">
        <f>VLOOKUP(B8,'[3]лыжи-л-16'!$C$23:$J$38,8,FALSE)</f>
        <v>4</v>
      </c>
      <c r="K8" s="847" t="str">
        <f>VLOOKUP(B8,'[3]лыжи-л-16'!$C$39:$J$52,8,FALSE)</f>
        <v>4</v>
      </c>
      <c r="L8" s="848">
        <f aca="true" t="shared" si="1" ref="L8:L19">F8+G8+H8+I8+J8+K8</f>
        <v>12</v>
      </c>
      <c r="M8" s="849">
        <v>1</v>
      </c>
    </row>
    <row r="9" spans="1:13" s="850" customFormat="1" ht="19.5" customHeight="1">
      <c r="A9" s="844">
        <v>2</v>
      </c>
      <c r="B9" s="845" t="s">
        <v>392</v>
      </c>
      <c r="C9" s="749">
        <f t="shared" si="0"/>
        <v>7</v>
      </c>
      <c r="D9" s="766">
        <v>3</v>
      </c>
      <c r="E9" s="766">
        <v>4</v>
      </c>
      <c r="F9" s="846">
        <f>VLOOKUP(B9,'[3]лыжи-л-16'!$C$58:$J$76,8,FALSE)</f>
        <v>4</v>
      </c>
      <c r="G9" s="846">
        <f>VLOOKUP(B9,'[3]лыжи-л-16'!$C$77:$J$95,8,FALSE)</f>
        <v>2</v>
      </c>
      <c r="H9" s="846">
        <f>VLOOKUP(B9,'[3]лыжи-л-16'!$C$96:$J$111,8,FALSE)</f>
        <v>2</v>
      </c>
      <c r="I9" s="847" t="str">
        <f>VLOOKUP(B9,'[3]лыжи-л-16'!$C$8:$J$22,8,FALSE)</f>
        <v>3</v>
      </c>
      <c r="J9" s="847" t="str">
        <f>VLOOKUP(B9,'[3]лыжи-л-16'!$C$23:$J$38,8,FALSE)</f>
        <v>1</v>
      </c>
      <c r="K9" s="847" t="str">
        <f>VLOOKUP(B9,'[3]лыжи-л-16'!$C$39:$J$52,8,FALSE)</f>
        <v>1</v>
      </c>
      <c r="L9" s="848">
        <f t="shared" si="1"/>
        <v>13</v>
      </c>
      <c r="M9" s="849">
        <v>2</v>
      </c>
    </row>
    <row r="10" spans="1:13" s="821" customFormat="1" ht="19.5" customHeight="1">
      <c r="A10" s="844">
        <v>3</v>
      </c>
      <c r="B10" s="845" t="s">
        <v>405</v>
      </c>
      <c r="C10" s="749">
        <f t="shared" si="0"/>
        <v>10</v>
      </c>
      <c r="D10" s="766">
        <v>6</v>
      </c>
      <c r="E10" s="766">
        <v>4</v>
      </c>
      <c r="F10" s="846">
        <f>VLOOKUP(B10,'[3]лыжи-л-16'!$C$58:$J$76,8,FALSE)</f>
        <v>3</v>
      </c>
      <c r="G10" s="846">
        <f>VLOOKUP(B10,'[3]лыжи-л-16'!$C$77:$J$95,8,FALSE)</f>
        <v>6</v>
      </c>
      <c r="H10" s="846">
        <f>VLOOKUP(B10,'[3]лыжи-л-16'!$C$96:$J$111,8,FALSE)</f>
        <v>3</v>
      </c>
      <c r="I10" s="847" t="str">
        <f>VLOOKUP(B10,'[3]лыжи-л-16'!$C$8:$J$22,8,FALSE)</f>
        <v>5</v>
      </c>
      <c r="J10" s="847" t="str">
        <f>VLOOKUP(B10,'[3]лыжи-л-16'!$C$23:$J$38,8,FALSE)</f>
        <v>6</v>
      </c>
      <c r="K10" s="847" t="str">
        <f>VLOOKUP(B10,'[3]лыжи-л-16'!$C$39:$J$52,8,FALSE)</f>
        <v>3</v>
      </c>
      <c r="L10" s="848">
        <f t="shared" si="1"/>
        <v>26</v>
      </c>
      <c r="M10" s="849">
        <v>3</v>
      </c>
    </row>
    <row r="11" spans="1:13" s="821" customFormat="1" ht="19.5" customHeight="1">
      <c r="A11" s="844">
        <v>4</v>
      </c>
      <c r="B11" s="851" t="s">
        <v>820</v>
      </c>
      <c r="C11" s="749">
        <f t="shared" si="0"/>
        <v>6</v>
      </c>
      <c r="D11" s="766">
        <v>3</v>
      </c>
      <c r="E11" s="766">
        <v>3</v>
      </c>
      <c r="F11" s="846">
        <f>VLOOKUP(B11,'[3]лыжи-л-16'!$C$58:$J$76,8,FALSE)</f>
        <v>5</v>
      </c>
      <c r="G11" s="846">
        <f>VLOOKUP(B11,'[3]лыжи-л-16'!$C$77:$J$95,8,FALSE)</f>
        <v>7</v>
      </c>
      <c r="H11" s="846">
        <f>VLOOKUP(B11,'[3]лыжи-л-16'!$C$96:$J$111,8,FALSE)</f>
        <v>11</v>
      </c>
      <c r="I11" s="847" t="str">
        <f>VLOOKUP(B11,'[3]лыжи-л-16'!$C$8:$J$22,8,FALSE)</f>
        <v>4</v>
      </c>
      <c r="J11" s="847" t="str">
        <f>VLOOKUP(B11,'[3]лыжи-л-16'!$C$23:$J$38,8,FALSE)</f>
        <v>3</v>
      </c>
      <c r="K11" s="847" t="str">
        <f>VLOOKUP(B11,'[3]лыжи-л-16'!$C$39:$J$52,8,FALSE)</f>
        <v>2</v>
      </c>
      <c r="L11" s="848">
        <f t="shared" si="1"/>
        <v>32</v>
      </c>
      <c r="M11" s="849">
        <v>4</v>
      </c>
    </row>
    <row r="12" spans="1:13" s="821" customFormat="1" ht="19.5" customHeight="1">
      <c r="A12" s="844">
        <v>5</v>
      </c>
      <c r="B12" s="851" t="s">
        <v>814</v>
      </c>
      <c r="C12" s="749">
        <f t="shared" si="0"/>
        <v>6</v>
      </c>
      <c r="D12" s="766">
        <v>3</v>
      </c>
      <c r="E12" s="766">
        <v>3</v>
      </c>
      <c r="F12" s="846">
        <f>VLOOKUP(B12,'[3]лыжи-л-16'!$C$58:$J$76,8,FALSE)</f>
        <v>9</v>
      </c>
      <c r="G12" s="846">
        <f>VLOOKUP(B12,'[3]лыжи-л-16'!$C$77:$J$95,8,FALSE)</f>
        <v>5</v>
      </c>
      <c r="H12" s="846">
        <f>VLOOKUP(B12,'[3]лыжи-л-16'!$C$96:$J$111,8,FALSE)</f>
        <v>5</v>
      </c>
      <c r="I12" s="847" t="str">
        <f>VLOOKUP(B12,'[3]лыжи-л-16'!$C$8:$J$22,8,FALSE)</f>
        <v>2</v>
      </c>
      <c r="J12" s="847" t="str">
        <f>VLOOKUP(B12,'[3]лыжи-л-16'!$C$23:$J$38,8,FALSE)</f>
        <v>7</v>
      </c>
      <c r="K12" s="847" t="str">
        <f>VLOOKUP(B12,'[3]лыжи-л-16'!$C$39:$J$52,8,FALSE)</f>
        <v>6</v>
      </c>
      <c r="L12" s="848">
        <f t="shared" si="1"/>
        <v>34</v>
      </c>
      <c r="M12" s="852">
        <v>4</v>
      </c>
    </row>
    <row r="13" spans="1:13" s="821" customFormat="1" ht="19.5" customHeight="1">
      <c r="A13" s="844">
        <v>6</v>
      </c>
      <c r="B13" s="851" t="s">
        <v>834</v>
      </c>
      <c r="C13" s="749">
        <f t="shared" si="0"/>
        <v>6</v>
      </c>
      <c r="D13" s="766">
        <v>3</v>
      </c>
      <c r="E13" s="766">
        <v>3</v>
      </c>
      <c r="F13" s="846">
        <f>VLOOKUP(B13,'[3]лыжи-л-16'!$C$58:$J$76,8,FALSE)</f>
        <v>10</v>
      </c>
      <c r="G13" s="846">
        <f>VLOOKUP(B13,'[3]лыжи-л-16'!$C$77:$J$95,8,FALSE)</f>
        <v>3</v>
      </c>
      <c r="H13" s="846">
        <f>VLOOKUP(B13,'[3]лыжи-л-16'!$C$96:$J$111,8,FALSE)</f>
        <v>7</v>
      </c>
      <c r="I13" s="847" t="str">
        <f>VLOOKUP(B13,'[3]лыжи-л-16'!$C$8:$J$22,8,FALSE)</f>
        <v>9</v>
      </c>
      <c r="J13" s="847" t="str">
        <f>VLOOKUP(B13,'[3]лыжи-л-16'!$C$23:$J$38,8,FALSE)</f>
        <v>10</v>
      </c>
      <c r="K13" s="847" t="str">
        <f>VLOOKUP(B13,'[3]лыжи-л-16'!$C$39:$J$52,8,FALSE)</f>
        <v>9</v>
      </c>
      <c r="L13" s="848">
        <f t="shared" si="1"/>
        <v>48</v>
      </c>
      <c r="M13" s="852">
        <v>5</v>
      </c>
    </row>
    <row r="14" spans="1:13" s="821" customFormat="1" ht="19.5" customHeight="1">
      <c r="A14" s="844">
        <v>7</v>
      </c>
      <c r="B14" s="851" t="s">
        <v>826</v>
      </c>
      <c r="C14" s="749">
        <f t="shared" si="0"/>
        <v>6</v>
      </c>
      <c r="D14" s="766">
        <v>3</v>
      </c>
      <c r="E14" s="766">
        <v>3</v>
      </c>
      <c r="F14" s="846">
        <f>VLOOKUP(B14,'[3]лыжи-л-16'!$C$58:$J$76,8,FALSE)</f>
        <v>15</v>
      </c>
      <c r="G14" s="846">
        <f>VLOOKUP(B14,'[3]лыжи-л-16'!$C$77:$J$95,8,FALSE)</f>
        <v>9</v>
      </c>
      <c r="H14" s="846">
        <f>VLOOKUP(B14,'[3]лыжи-л-16'!$C$96:$J$111,8,FALSE)</f>
        <v>6</v>
      </c>
      <c r="I14" s="847" t="str">
        <f>VLOOKUP(B14,'[3]лыжи-л-16'!$C$8:$J$22,8,FALSE)</f>
        <v>6</v>
      </c>
      <c r="J14" s="847" t="str">
        <f>VLOOKUP(B14,'[3]лыжи-л-16'!$C$23:$J$38,8,FALSE)</f>
        <v>5</v>
      </c>
      <c r="K14" s="847" t="str">
        <f>VLOOKUP(B14,'[3]лыжи-л-16'!$C$39:$J$52,8,FALSE)</f>
        <v>12</v>
      </c>
      <c r="L14" s="848">
        <f t="shared" si="1"/>
        <v>53</v>
      </c>
      <c r="M14" s="852">
        <v>6</v>
      </c>
    </row>
    <row r="15" spans="1:13" s="821" customFormat="1" ht="19.5" customHeight="1">
      <c r="A15" s="844">
        <v>8</v>
      </c>
      <c r="B15" s="851" t="s">
        <v>377</v>
      </c>
      <c r="C15" s="749">
        <f t="shared" si="0"/>
        <v>6</v>
      </c>
      <c r="D15" s="766">
        <v>3</v>
      </c>
      <c r="E15" s="766">
        <v>3</v>
      </c>
      <c r="F15" s="846">
        <f>VLOOKUP(B15,'[3]лыжи-л-16'!$C$58:$J$76,8,FALSE)</f>
        <v>7</v>
      </c>
      <c r="G15" s="846">
        <f>VLOOKUP(B15,'[3]лыжи-л-16'!$C$77:$J$95,8,FALSE)</f>
        <v>10</v>
      </c>
      <c r="H15" s="846">
        <f>VLOOKUP(B15,'[3]лыжи-л-16'!$C$96:$J$111,8,FALSE)</f>
        <v>9</v>
      </c>
      <c r="I15" s="847" t="str">
        <f>VLOOKUP(B15,'[3]лыжи-л-16'!$C$8:$J$22,8,FALSE)</f>
        <v>11</v>
      </c>
      <c r="J15" s="847" t="str">
        <f>VLOOKUP(B15,'[3]лыжи-л-16'!$C$23:$J$38,8,FALSE)</f>
        <v>12</v>
      </c>
      <c r="K15" s="847" t="str">
        <f>VLOOKUP(B15,'[3]лыжи-л-16'!$C$39:$J$52,8,FALSE)</f>
        <v>7</v>
      </c>
      <c r="L15" s="848">
        <f t="shared" si="1"/>
        <v>56</v>
      </c>
      <c r="M15" s="852">
        <v>7</v>
      </c>
    </row>
    <row r="16" spans="1:13" s="821" customFormat="1" ht="19.5" customHeight="1">
      <c r="A16" s="844">
        <v>9</v>
      </c>
      <c r="B16" s="851" t="s">
        <v>832</v>
      </c>
      <c r="C16" s="749">
        <f t="shared" si="0"/>
        <v>9</v>
      </c>
      <c r="D16" s="766">
        <v>6</v>
      </c>
      <c r="E16" s="766">
        <v>3</v>
      </c>
      <c r="F16" s="846">
        <f>VLOOKUP(B16,'[3]лыжи-л-16'!$C$58:$J$76,8,FALSE)</f>
        <v>11</v>
      </c>
      <c r="G16" s="846">
        <f>VLOOKUP(B16,'[3]лыжи-л-16'!$C$77:$J$95,8,FALSE)</f>
        <v>11</v>
      </c>
      <c r="H16" s="846">
        <f>VLOOKUP(B16,'[3]лыжи-л-16'!$C$96:$J$111,8,FALSE)</f>
        <v>10</v>
      </c>
      <c r="I16" s="847" t="str">
        <f>VLOOKUP(B16,'[3]лыжи-л-16'!$C$8:$J$22,8,FALSE)</f>
        <v>8</v>
      </c>
      <c r="J16" s="847" t="str">
        <f>VLOOKUP(B16,'[3]лыжи-л-16'!$C$23:$J$38,8,FALSE)</f>
        <v>8</v>
      </c>
      <c r="K16" s="847" t="str">
        <f>VLOOKUP(B16,'[3]лыжи-л-16'!$C$39:$J$52,8,FALSE)</f>
        <v>10</v>
      </c>
      <c r="L16" s="848">
        <f t="shared" si="1"/>
        <v>58</v>
      </c>
      <c r="M16" s="852">
        <v>8</v>
      </c>
    </row>
    <row r="17" spans="1:13" s="821" customFormat="1" ht="19.5" customHeight="1">
      <c r="A17" s="844">
        <v>10</v>
      </c>
      <c r="B17" s="851" t="s">
        <v>19</v>
      </c>
      <c r="C17" s="749">
        <f t="shared" si="0"/>
        <v>8</v>
      </c>
      <c r="D17" s="766">
        <v>5</v>
      </c>
      <c r="E17" s="766">
        <v>3</v>
      </c>
      <c r="F17" s="846">
        <f>VLOOKUP(B17,'[3]лыжи-л-16'!$C$58:$J$76,8,FALSE)</f>
        <v>8</v>
      </c>
      <c r="G17" s="846">
        <f>VLOOKUP(B17,'[3]лыжи-л-16'!$C$77:$J$95,8,FALSE)</f>
        <v>13</v>
      </c>
      <c r="H17" s="846">
        <f>VLOOKUP(B17,'[3]лыжи-л-16'!$C$96:$J$111,8,FALSE)</f>
        <v>14</v>
      </c>
      <c r="I17" s="847" t="str">
        <f>VLOOKUP(B17,'[3]лыжи-л-16'!$C$8:$J$22,8,FALSE)</f>
        <v>13</v>
      </c>
      <c r="J17" s="847" t="str">
        <f>VLOOKUP(B17,'[3]лыжи-л-16'!$C$23:$J$38,8,FALSE)</f>
        <v>11</v>
      </c>
      <c r="K17" s="847" t="str">
        <f>VLOOKUP(B17,'[3]лыжи-л-16'!$C$39:$J$52,8,FALSE)</f>
        <v>11</v>
      </c>
      <c r="L17" s="848">
        <f t="shared" si="1"/>
        <v>70</v>
      </c>
      <c r="M17" s="852">
        <v>9</v>
      </c>
    </row>
    <row r="18" spans="1:13" s="821" customFormat="1" ht="19.5" customHeight="1">
      <c r="A18" s="844">
        <v>11</v>
      </c>
      <c r="B18" s="851" t="s">
        <v>836</v>
      </c>
      <c r="C18" s="749">
        <f>SUM(D18:E18)</f>
        <v>6</v>
      </c>
      <c r="D18" s="766">
        <v>3</v>
      </c>
      <c r="E18" s="766">
        <v>3</v>
      </c>
      <c r="F18" s="846">
        <f>VLOOKUP(B18,'[3]лыжи-л-16'!$C$58:$J$76,8,FALSE)</f>
        <v>14</v>
      </c>
      <c r="G18" s="846">
        <f>VLOOKUP(B18,'[3]лыжи-л-16'!$C$77:$J$95,8,FALSE)</f>
        <v>14</v>
      </c>
      <c r="H18" s="846">
        <f>VLOOKUP(B18,'[3]лыжи-л-16'!$C$96:$J$111,8,FALSE)</f>
        <v>12</v>
      </c>
      <c r="I18" s="847" t="str">
        <f>VLOOKUP(B18,'[3]лыжи-л-16'!$C$8:$J$22,8,FALSE)</f>
        <v>10</v>
      </c>
      <c r="J18" s="847" t="str">
        <f>VLOOKUP(B18,'[3]лыжи-л-16'!$C$23:$J$38,8,FALSE)</f>
        <v>9</v>
      </c>
      <c r="K18" s="847" t="str">
        <f>VLOOKUP(B18,'[3]лыжи-л-16'!$C$39:$J$52,8,FALSE)</f>
        <v>13</v>
      </c>
      <c r="L18" s="848">
        <f>F18+G18+H18+I18+J18+K18</f>
        <v>72</v>
      </c>
      <c r="M18" s="852">
        <v>10</v>
      </c>
    </row>
    <row r="19" spans="1:13" s="821" customFormat="1" ht="19.5" customHeight="1">
      <c r="A19" s="844">
        <v>12</v>
      </c>
      <c r="B19" s="851" t="s">
        <v>841</v>
      </c>
      <c r="C19" s="749">
        <f t="shared" si="0"/>
        <v>11</v>
      </c>
      <c r="D19" s="766">
        <v>5</v>
      </c>
      <c r="E19" s="766">
        <v>6</v>
      </c>
      <c r="F19" s="846">
        <f>VLOOKUP(B19,'[3]лыжи-л-16'!$C$58:$J$76,8,FALSE)</f>
        <v>13</v>
      </c>
      <c r="G19" s="846">
        <f>VLOOKUP(B19,'[3]лыжи-л-16'!$C$77:$J$95,8,FALSE)</f>
        <v>15</v>
      </c>
      <c r="H19" s="846">
        <f>VLOOKUP(B19,'[3]лыжи-л-16'!$C$96:$J$111,8,FALSE)</f>
        <v>13</v>
      </c>
      <c r="I19" s="847" t="str">
        <f>VLOOKUP(B19,'[3]лыжи-л-16'!$C$8:$J$22,8,FALSE)</f>
        <v>12</v>
      </c>
      <c r="J19" s="847" t="str">
        <f>VLOOKUP(B19,'[3]лыжи-л-16'!$C$23:$J$38,8,FALSE)</f>
        <v>13</v>
      </c>
      <c r="K19" s="847" t="str">
        <f>VLOOKUP(B19,'[3]лыжи-л-16'!$C$39:$J$52,8,FALSE)</f>
        <v>8</v>
      </c>
      <c r="L19" s="848">
        <f t="shared" si="1"/>
        <v>74</v>
      </c>
      <c r="M19" s="852">
        <v>11</v>
      </c>
    </row>
    <row r="20" spans="1:13" s="821" customFormat="1" ht="19.5" customHeight="1">
      <c r="A20" s="853"/>
      <c r="B20" s="854" t="s">
        <v>26</v>
      </c>
      <c r="C20" s="775">
        <f>SUM(D20:E20)</f>
        <v>2</v>
      </c>
      <c r="D20" s="775">
        <v>2</v>
      </c>
      <c r="E20" s="775">
        <v>0</v>
      </c>
      <c r="F20" s="855"/>
      <c r="G20" s="855" t="s">
        <v>876</v>
      </c>
      <c r="H20" s="855" t="s">
        <v>876</v>
      </c>
      <c r="I20" s="856"/>
      <c r="J20" s="856"/>
      <c r="K20" s="856"/>
      <c r="L20" s="857" t="s">
        <v>1051</v>
      </c>
      <c r="M20" s="858" t="s">
        <v>743</v>
      </c>
    </row>
    <row r="21" spans="1:13" s="712" customFormat="1" ht="18">
      <c r="A21" s="859"/>
      <c r="B21" s="860" t="s">
        <v>1052</v>
      </c>
      <c r="C21" s="861">
        <f>SUM(C8:C20)</f>
        <v>93</v>
      </c>
      <c r="D21" s="861">
        <f>SUM(D8:D20)</f>
        <v>51</v>
      </c>
      <c r="E21" s="861">
        <f>SUM(E8:E20)</f>
        <v>42</v>
      </c>
      <c r="F21" s="862"/>
      <c r="G21" s="863"/>
      <c r="H21" s="863"/>
      <c r="I21" s="883"/>
      <c r="J21" s="884"/>
      <c r="K21" s="885"/>
      <c r="L21" s="864"/>
      <c r="M21" s="865"/>
    </row>
    <row r="23" ht="15.75">
      <c r="B23" s="866" t="s">
        <v>1053</v>
      </c>
    </row>
    <row r="27" spans="2:13" s="84" customFormat="1" ht="15.75">
      <c r="B27" s="84" t="s">
        <v>102</v>
      </c>
      <c r="H27" s="867"/>
      <c r="J27" s="866" t="s">
        <v>103</v>
      </c>
      <c r="L27" s="712"/>
      <c r="M27" s="868"/>
    </row>
  </sheetData>
  <sheetProtection/>
  <mergeCells count="1">
    <mergeCell ref="I21:K21"/>
  </mergeCells>
  <printOptions/>
  <pageMargins left="0.5905511811023623" right="0.3937007874015748" top="0.7874015748031497" bottom="0.5905511811023623" header="0.31496062992125984" footer="0.31496062992125984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709" customWidth="1"/>
    <col min="2" max="2" width="22.875" style="719" customWidth="1"/>
    <col min="3" max="3" width="18.375" style="709" customWidth="1"/>
    <col min="4" max="4" width="7.00390625" style="712" customWidth="1"/>
    <col min="5" max="6" width="5.875" style="712" customWidth="1"/>
    <col min="7" max="7" width="9.125" style="709" customWidth="1"/>
    <col min="8" max="9" width="7.75390625" style="709" customWidth="1"/>
    <col min="10" max="10" width="7.75390625" style="720" customWidth="1"/>
    <col min="11" max="11" width="8.00390625" style="709" customWidth="1"/>
    <col min="12" max="13" width="2.75390625" style="709" customWidth="1"/>
    <col min="14" max="14" width="0" style="715" hidden="1" customWidth="1"/>
    <col min="15" max="17" width="0" style="709" hidden="1" customWidth="1"/>
    <col min="18" max="16384" width="9.125" style="709" customWidth="1"/>
  </cols>
  <sheetData>
    <row r="1" spans="2:11" ht="18.75">
      <c r="B1" s="710"/>
      <c r="D1" s="711" t="s">
        <v>787</v>
      </c>
      <c r="F1" s="713"/>
      <c r="G1" s="711"/>
      <c r="H1" s="711"/>
      <c r="I1" s="711"/>
      <c r="J1" s="710"/>
      <c r="K1" s="714" t="s">
        <v>788</v>
      </c>
    </row>
    <row r="2" spans="2:11" ht="18">
      <c r="B2" s="716"/>
      <c r="D2" s="717" t="s">
        <v>789</v>
      </c>
      <c r="F2" s="718"/>
      <c r="G2" s="717"/>
      <c r="H2" s="717"/>
      <c r="I2" s="717"/>
      <c r="J2" s="716"/>
      <c r="K2" s="715" t="s">
        <v>790</v>
      </c>
    </row>
    <row r="3" ht="7.5" customHeight="1"/>
    <row r="4" spans="2:10" ht="18">
      <c r="B4" s="721" t="s">
        <v>791</v>
      </c>
      <c r="C4" s="722"/>
      <c r="D4" s="723"/>
      <c r="E4" s="723"/>
      <c r="F4" s="723"/>
      <c r="G4" s="722"/>
      <c r="H4" s="722"/>
      <c r="I4" s="722"/>
      <c r="J4" s="722"/>
    </row>
    <row r="5" spans="4:17" ht="15" customHeight="1">
      <c r="D5" s="724">
        <v>2016</v>
      </c>
      <c r="E5" s="724"/>
      <c r="N5" s="85" t="s">
        <v>792</v>
      </c>
      <c r="O5" s="85" t="s">
        <v>793</v>
      </c>
      <c r="P5" s="85" t="s">
        <v>794</v>
      </c>
      <c r="Q5" s="85" t="s">
        <v>795</v>
      </c>
    </row>
    <row r="6" spans="1:17" ht="16.5">
      <c r="A6" s="725" t="s">
        <v>796</v>
      </c>
      <c r="B6" s="725" t="s">
        <v>108</v>
      </c>
      <c r="C6" s="725" t="s">
        <v>797</v>
      </c>
      <c r="D6" s="726" t="s">
        <v>798</v>
      </c>
      <c r="E6" s="726" t="s">
        <v>799</v>
      </c>
      <c r="F6" s="727" t="s">
        <v>800</v>
      </c>
      <c r="G6" s="728"/>
      <c r="H6" s="729" t="s">
        <v>750</v>
      </c>
      <c r="I6" s="729"/>
      <c r="J6" s="730" t="s">
        <v>13</v>
      </c>
      <c r="K6" s="725" t="s">
        <v>801</v>
      </c>
      <c r="N6" s="731"/>
      <c r="O6" s="731"/>
      <c r="P6" s="731"/>
      <c r="Q6" s="731"/>
    </row>
    <row r="7" spans="1:17" ht="16.5">
      <c r="A7" s="732" t="s">
        <v>4</v>
      </c>
      <c r="B7" s="733"/>
      <c r="C7" s="732"/>
      <c r="D7" s="734" t="s">
        <v>802</v>
      </c>
      <c r="E7" s="734" t="s">
        <v>803</v>
      </c>
      <c r="F7" s="735" t="s">
        <v>4</v>
      </c>
      <c r="G7" s="732" t="s">
        <v>804</v>
      </c>
      <c r="H7" s="732" t="s">
        <v>800</v>
      </c>
      <c r="I7" s="736" t="s">
        <v>752</v>
      </c>
      <c r="J7" s="737" t="s">
        <v>752</v>
      </c>
      <c r="K7" s="732"/>
      <c r="N7" s="731"/>
      <c r="O7" s="731"/>
      <c r="P7" s="731"/>
      <c r="Q7" s="731"/>
    </row>
    <row r="8" spans="1:17" s="745" customFormat="1" ht="15" customHeight="1">
      <c r="A8" s="738"/>
      <c r="B8" s="739" t="s">
        <v>805</v>
      </c>
      <c r="C8" s="740"/>
      <c r="D8" s="741"/>
      <c r="E8" s="741"/>
      <c r="F8" s="741"/>
      <c r="G8" s="742"/>
      <c r="H8" s="742"/>
      <c r="I8" s="742"/>
      <c r="J8" s="743"/>
      <c r="K8" s="744"/>
      <c r="N8" s="731"/>
      <c r="O8" s="746"/>
      <c r="P8" s="746"/>
      <c r="Q8" s="746"/>
    </row>
    <row r="9" spans="1:17" s="754" customFormat="1" ht="15" customHeight="1">
      <c r="A9" s="85" t="s">
        <v>83</v>
      </c>
      <c r="B9" s="747" t="s">
        <v>806</v>
      </c>
      <c r="C9" s="748" t="s">
        <v>807</v>
      </c>
      <c r="D9" s="749" t="s">
        <v>808</v>
      </c>
      <c r="E9" s="750">
        <f aca="true" t="shared" si="0" ref="E9:E22">$D$5-D9</f>
        <v>28</v>
      </c>
      <c r="F9" s="85" t="s">
        <v>83</v>
      </c>
      <c r="G9" s="751">
        <v>0.005787037037037038</v>
      </c>
      <c r="H9" s="751">
        <v>0.00034722222222222224</v>
      </c>
      <c r="I9" s="752">
        <f aca="true" t="shared" si="1" ref="I9:I22">G9-H9</f>
        <v>0.005439814814814816</v>
      </c>
      <c r="J9" s="753" t="s">
        <v>83</v>
      </c>
      <c r="K9" s="85" t="s">
        <v>809</v>
      </c>
      <c r="N9" s="731" t="s">
        <v>810</v>
      </c>
      <c r="O9" s="731" t="s">
        <v>811</v>
      </c>
      <c r="P9" s="731"/>
      <c r="Q9" s="731" t="s">
        <v>812</v>
      </c>
    </row>
    <row r="10" spans="1:17" s="754" customFormat="1" ht="15" customHeight="1">
      <c r="A10" s="85" t="s">
        <v>86</v>
      </c>
      <c r="B10" s="747" t="s">
        <v>813</v>
      </c>
      <c r="C10" s="748" t="s">
        <v>814</v>
      </c>
      <c r="D10" s="85" t="s">
        <v>815</v>
      </c>
      <c r="E10" s="750">
        <f t="shared" si="0"/>
        <v>27</v>
      </c>
      <c r="F10" s="85" t="s">
        <v>86</v>
      </c>
      <c r="G10" s="751">
        <v>0.006273148148148148</v>
      </c>
      <c r="H10" s="751">
        <v>0.0006944444444444445</v>
      </c>
      <c r="I10" s="752">
        <f t="shared" si="1"/>
        <v>0.005578703703703704</v>
      </c>
      <c r="J10" s="753" t="s">
        <v>86</v>
      </c>
      <c r="K10" s="85" t="s">
        <v>809</v>
      </c>
      <c r="N10" s="731"/>
      <c r="O10" s="731" t="s">
        <v>816</v>
      </c>
      <c r="P10" s="731"/>
      <c r="Q10" s="731"/>
    </row>
    <row r="11" spans="1:17" s="754" customFormat="1" ht="15" customHeight="1">
      <c r="A11" s="85" t="s">
        <v>87</v>
      </c>
      <c r="B11" s="747" t="s">
        <v>817</v>
      </c>
      <c r="C11" s="748" t="s">
        <v>392</v>
      </c>
      <c r="D11" s="749">
        <v>1988</v>
      </c>
      <c r="E11" s="750">
        <f t="shared" si="0"/>
        <v>28</v>
      </c>
      <c r="F11" s="85" t="s">
        <v>89</v>
      </c>
      <c r="G11" s="751">
        <v>0.007060185185185184</v>
      </c>
      <c r="H11" s="751">
        <v>0.00138888888888889</v>
      </c>
      <c r="I11" s="752">
        <f t="shared" si="1"/>
        <v>0.005671296296296294</v>
      </c>
      <c r="J11" s="753" t="s">
        <v>87</v>
      </c>
      <c r="K11" s="85" t="s">
        <v>809</v>
      </c>
      <c r="N11" s="731" t="s">
        <v>818</v>
      </c>
      <c r="O11" s="731"/>
      <c r="P11" s="731"/>
      <c r="Q11" s="731"/>
    </row>
    <row r="12" spans="1:17" s="754" customFormat="1" ht="15" customHeight="1">
      <c r="A12" s="85" t="s">
        <v>89</v>
      </c>
      <c r="B12" s="755" t="s">
        <v>819</v>
      </c>
      <c r="C12" s="748" t="s">
        <v>820</v>
      </c>
      <c r="D12" s="749">
        <v>1993</v>
      </c>
      <c r="E12" s="750">
        <f t="shared" si="0"/>
        <v>23</v>
      </c>
      <c r="F12" s="85" t="s">
        <v>87</v>
      </c>
      <c r="G12" s="751">
        <v>0.006782407407407408</v>
      </c>
      <c r="H12" s="751">
        <v>0.00104166666666667</v>
      </c>
      <c r="I12" s="752">
        <f t="shared" si="1"/>
        <v>0.005740740740740738</v>
      </c>
      <c r="J12" s="756" t="s">
        <v>89</v>
      </c>
      <c r="K12" s="85" t="s">
        <v>809</v>
      </c>
      <c r="N12" s="731" t="s">
        <v>821</v>
      </c>
      <c r="O12" s="731" t="s">
        <v>822</v>
      </c>
      <c r="P12" s="731"/>
      <c r="Q12" s="731"/>
    </row>
    <row r="13" spans="1:17" s="754" customFormat="1" ht="15" customHeight="1">
      <c r="A13" s="85" t="s">
        <v>90</v>
      </c>
      <c r="B13" s="755" t="s">
        <v>823</v>
      </c>
      <c r="C13" s="757" t="s">
        <v>405</v>
      </c>
      <c r="D13" s="85" t="s">
        <v>824</v>
      </c>
      <c r="E13" s="750">
        <f t="shared" si="0"/>
        <v>21</v>
      </c>
      <c r="F13" s="85" t="s">
        <v>88</v>
      </c>
      <c r="G13" s="751">
        <v>0.009872685185185186</v>
      </c>
      <c r="H13" s="751">
        <v>0.00381944444444444</v>
      </c>
      <c r="I13" s="752">
        <f t="shared" si="1"/>
        <v>0.006053240740740746</v>
      </c>
      <c r="J13" s="756" t="s">
        <v>90</v>
      </c>
      <c r="K13" s="85" t="s">
        <v>809</v>
      </c>
      <c r="N13" s="731"/>
      <c r="O13" s="731"/>
      <c r="P13" s="731"/>
      <c r="Q13" s="731"/>
    </row>
    <row r="14" spans="1:17" s="754" customFormat="1" ht="15" customHeight="1">
      <c r="A14" s="85" t="s">
        <v>92</v>
      </c>
      <c r="B14" s="755" t="s">
        <v>825</v>
      </c>
      <c r="C14" s="748" t="s">
        <v>826</v>
      </c>
      <c r="D14" s="85" t="s">
        <v>827</v>
      </c>
      <c r="E14" s="750">
        <f t="shared" si="0"/>
        <v>29</v>
      </c>
      <c r="F14" s="85" t="s">
        <v>95</v>
      </c>
      <c r="G14" s="751">
        <v>0.008564814814814815</v>
      </c>
      <c r="H14" s="751">
        <v>0.00243055555555555</v>
      </c>
      <c r="I14" s="752">
        <f t="shared" si="1"/>
        <v>0.006134259259259265</v>
      </c>
      <c r="J14" s="756" t="s">
        <v>92</v>
      </c>
      <c r="K14" s="85" t="s">
        <v>809</v>
      </c>
      <c r="N14" s="731"/>
      <c r="O14" s="731"/>
      <c r="P14" s="731"/>
      <c r="Q14" s="731"/>
    </row>
    <row r="15" spans="1:17" s="754" customFormat="1" ht="15" customHeight="1">
      <c r="A15" s="85" t="s">
        <v>95</v>
      </c>
      <c r="B15" s="755" t="s">
        <v>828</v>
      </c>
      <c r="C15" s="748" t="s">
        <v>807</v>
      </c>
      <c r="D15" s="749">
        <v>1990</v>
      </c>
      <c r="E15" s="750">
        <f t="shared" si="0"/>
        <v>26</v>
      </c>
      <c r="F15" s="85" t="s">
        <v>92</v>
      </c>
      <c r="G15" s="751">
        <v>0.008414351851851852</v>
      </c>
      <c r="H15" s="751">
        <v>0.00208333333333333</v>
      </c>
      <c r="I15" s="752">
        <f t="shared" si="1"/>
        <v>0.006331018518518522</v>
      </c>
      <c r="J15" s="756" t="s">
        <v>95</v>
      </c>
      <c r="K15" s="85" t="s">
        <v>809</v>
      </c>
      <c r="N15" s="731" t="s">
        <v>829</v>
      </c>
      <c r="O15" s="731" t="s">
        <v>830</v>
      </c>
      <c r="P15" s="731"/>
      <c r="Q15" s="731"/>
    </row>
    <row r="16" spans="1:17" s="754" customFormat="1" ht="15" customHeight="1">
      <c r="A16" s="85" t="s">
        <v>96</v>
      </c>
      <c r="B16" s="755" t="s">
        <v>831</v>
      </c>
      <c r="C16" s="748" t="s">
        <v>832</v>
      </c>
      <c r="D16" s="758">
        <v>1972</v>
      </c>
      <c r="E16" s="759">
        <f t="shared" si="0"/>
        <v>44</v>
      </c>
      <c r="F16" s="85" t="s">
        <v>94</v>
      </c>
      <c r="G16" s="751">
        <v>0.010532407407407407</v>
      </c>
      <c r="H16" s="751">
        <v>0.00416666666666666</v>
      </c>
      <c r="I16" s="752">
        <f t="shared" si="1"/>
        <v>0.006365740740740747</v>
      </c>
      <c r="J16" s="756" t="s">
        <v>96</v>
      </c>
      <c r="K16" s="85" t="s">
        <v>809</v>
      </c>
      <c r="N16" s="731"/>
      <c r="O16" s="731"/>
      <c r="P16" s="731"/>
      <c r="Q16" s="731"/>
    </row>
    <row r="17" spans="1:17" s="754" customFormat="1" ht="15" customHeight="1">
      <c r="A17" s="85" t="s">
        <v>97</v>
      </c>
      <c r="B17" s="755" t="s">
        <v>833</v>
      </c>
      <c r="C17" s="748" t="s">
        <v>834</v>
      </c>
      <c r="D17" s="749">
        <v>1986</v>
      </c>
      <c r="E17" s="750">
        <f t="shared" si="0"/>
        <v>30</v>
      </c>
      <c r="F17" s="85" t="s">
        <v>96</v>
      </c>
      <c r="G17" s="751">
        <v>0.009571759259259259</v>
      </c>
      <c r="H17" s="751">
        <v>0.00277777777777778</v>
      </c>
      <c r="I17" s="752">
        <f t="shared" si="1"/>
        <v>0.006793981481481479</v>
      </c>
      <c r="J17" s="756" t="s">
        <v>97</v>
      </c>
      <c r="K17" s="85" t="s">
        <v>809</v>
      </c>
      <c r="N17" s="731"/>
      <c r="O17" s="731"/>
      <c r="P17" s="731"/>
      <c r="Q17" s="731"/>
    </row>
    <row r="18" spans="1:17" s="754" customFormat="1" ht="15" customHeight="1">
      <c r="A18" s="85" t="s">
        <v>99</v>
      </c>
      <c r="B18" s="760" t="s">
        <v>835</v>
      </c>
      <c r="C18" s="761" t="s">
        <v>836</v>
      </c>
      <c r="D18" s="749">
        <v>1989</v>
      </c>
      <c r="E18" s="750">
        <f t="shared" si="0"/>
        <v>27</v>
      </c>
      <c r="F18" s="85" t="s">
        <v>101</v>
      </c>
      <c r="G18" s="751">
        <v>0.01167824074074074</v>
      </c>
      <c r="H18" s="751">
        <v>0.00486111111111111</v>
      </c>
      <c r="I18" s="752">
        <f t="shared" si="1"/>
        <v>0.0068171296296296304</v>
      </c>
      <c r="J18" s="756" t="s">
        <v>99</v>
      </c>
      <c r="K18" s="85" t="s">
        <v>809</v>
      </c>
      <c r="N18" s="731" t="s">
        <v>837</v>
      </c>
      <c r="O18" s="731"/>
      <c r="P18" s="731"/>
      <c r="Q18" s="731"/>
    </row>
    <row r="19" spans="1:17" s="754" customFormat="1" ht="15" customHeight="1">
      <c r="A19" s="85" t="s">
        <v>88</v>
      </c>
      <c r="B19" s="755" t="s">
        <v>838</v>
      </c>
      <c r="C19" s="757" t="s">
        <v>377</v>
      </c>
      <c r="D19" s="85" t="s">
        <v>839</v>
      </c>
      <c r="E19" s="750">
        <f t="shared" si="0"/>
        <v>26</v>
      </c>
      <c r="F19" s="85" t="s">
        <v>99</v>
      </c>
      <c r="G19" s="751">
        <v>0.012719907407407407</v>
      </c>
      <c r="H19" s="751">
        <v>0.00347222222222222</v>
      </c>
      <c r="I19" s="752">
        <f t="shared" si="1"/>
        <v>0.009247685185185187</v>
      </c>
      <c r="J19" s="756" t="s">
        <v>88</v>
      </c>
      <c r="K19" s="85" t="s">
        <v>809</v>
      </c>
      <c r="N19" s="731"/>
      <c r="O19" s="731"/>
      <c r="P19" s="731"/>
      <c r="Q19" s="731"/>
    </row>
    <row r="20" spans="1:17" s="754" customFormat="1" ht="15" customHeight="1">
      <c r="A20" s="85" t="s">
        <v>94</v>
      </c>
      <c r="B20" s="755" t="s">
        <v>840</v>
      </c>
      <c r="C20" s="757" t="s">
        <v>841</v>
      </c>
      <c r="D20" s="85" t="s">
        <v>842</v>
      </c>
      <c r="E20" s="750">
        <f t="shared" si="0"/>
        <v>35</v>
      </c>
      <c r="F20" s="85" t="s">
        <v>100</v>
      </c>
      <c r="G20" s="751">
        <v>0.015057870370370369</v>
      </c>
      <c r="H20" s="751">
        <v>0.00451388888888889</v>
      </c>
      <c r="I20" s="752">
        <f t="shared" si="1"/>
        <v>0.010543981481481479</v>
      </c>
      <c r="J20" s="756" t="s">
        <v>94</v>
      </c>
      <c r="K20" s="85" t="s">
        <v>809</v>
      </c>
      <c r="N20" s="731"/>
      <c r="O20" s="731"/>
      <c r="P20" s="731"/>
      <c r="Q20" s="731"/>
    </row>
    <row r="21" spans="1:17" s="754" customFormat="1" ht="15" customHeight="1">
      <c r="A21" s="85" t="s">
        <v>100</v>
      </c>
      <c r="B21" s="762" t="s">
        <v>843</v>
      </c>
      <c r="C21" s="748" t="s">
        <v>19</v>
      </c>
      <c r="D21" s="85" t="s">
        <v>827</v>
      </c>
      <c r="E21" s="750">
        <f t="shared" si="0"/>
        <v>29</v>
      </c>
      <c r="F21" s="85" t="s">
        <v>90</v>
      </c>
      <c r="G21" s="751">
        <v>0.015914351851851853</v>
      </c>
      <c r="H21" s="751">
        <v>0.00173611111111111</v>
      </c>
      <c r="I21" s="752">
        <f t="shared" si="1"/>
        <v>0.014178240740740743</v>
      </c>
      <c r="J21" s="756" t="s">
        <v>100</v>
      </c>
      <c r="K21" s="85" t="s">
        <v>809</v>
      </c>
      <c r="N21" s="731"/>
      <c r="O21" s="731"/>
      <c r="P21" s="731"/>
      <c r="Q21" s="731" t="s">
        <v>844</v>
      </c>
    </row>
    <row r="22" spans="1:17" s="754" customFormat="1" ht="15" customHeight="1">
      <c r="A22" s="85" t="s">
        <v>101</v>
      </c>
      <c r="B22" s="755" t="s">
        <v>845</v>
      </c>
      <c r="C22" s="757" t="s">
        <v>841</v>
      </c>
      <c r="D22" s="85" t="s">
        <v>846</v>
      </c>
      <c r="E22" s="750">
        <f t="shared" si="0"/>
        <v>24</v>
      </c>
      <c r="F22" s="85" t="s">
        <v>97</v>
      </c>
      <c r="G22" s="751">
        <v>0.019502314814814816</v>
      </c>
      <c r="H22" s="751">
        <v>0.003125</v>
      </c>
      <c r="I22" s="752">
        <f t="shared" si="1"/>
        <v>0.016377314814814817</v>
      </c>
      <c r="J22" s="756" t="s">
        <v>101</v>
      </c>
      <c r="K22" s="85" t="s">
        <v>809</v>
      </c>
      <c r="N22" s="731"/>
      <c r="O22" s="731"/>
      <c r="P22" s="731"/>
      <c r="Q22" s="731"/>
    </row>
    <row r="23" spans="1:17" s="745" customFormat="1" ht="15" customHeight="1">
      <c r="A23" s="738"/>
      <c r="B23" s="739" t="s">
        <v>847</v>
      </c>
      <c r="C23" s="740"/>
      <c r="D23" s="741"/>
      <c r="E23" s="741"/>
      <c r="F23" s="741"/>
      <c r="G23" s="742"/>
      <c r="H23" s="763"/>
      <c r="I23" s="764"/>
      <c r="J23" s="743"/>
      <c r="K23" s="765"/>
      <c r="N23" s="731"/>
      <c r="O23" s="731"/>
      <c r="P23" s="731"/>
      <c r="Q23" s="731"/>
    </row>
    <row r="24" spans="1:17" s="754" customFormat="1" ht="15" customHeight="1">
      <c r="A24" s="85" t="s">
        <v>83</v>
      </c>
      <c r="B24" s="747" t="s">
        <v>848</v>
      </c>
      <c r="C24" s="748" t="s">
        <v>392</v>
      </c>
      <c r="D24" s="766">
        <v>1983</v>
      </c>
      <c r="E24" s="750">
        <f aca="true" t="shared" si="2" ref="E24:E38">$D$5-D24</f>
        <v>33</v>
      </c>
      <c r="F24" s="85" t="s">
        <v>215</v>
      </c>
      <c r="G24" s="751">
        <v>0.01298611111111111</v>
      </c>
      <c r="H24" s="751">
        <v>0.00729166666666667</v>
      </c>
      <c r="I24" s="751">
        <f aca="true" t="shared" si="3" ref="I24:I38">G24-H24</f>
        <v>0.0056944444444444395</v>
      </c>
      <c r="J24" s="753" t="s">
        <v>83</v>
      </c>
      <c r="K24" s="85" t="s">
        <v>809</v>
      </c>
      <c r="N24" s="731"/>
      <c r="O24" s="731"/>
      <c r="P24" s="731"/>
      <c r="Q24" s="731"/>
    </row>
    <row r="25" spans="1:17" s="754" customFormat="1" ht="15.75" customHeight="1">
      <c r="A25" s="85" t="s">
        <v>86</v>
      </c>
      <c r="B25" s="747" t="s">
        <v>669</v>
      </c>
      <c r="C25" s="748" t="s">
        <v>392</v>
      </c>
      <c r="D25" s="749">
        <v>1977</v>
      </c>
      <c r="E25" s="750">
        <f t="shared" si="2"/>
        <v>39</v>
      </c>
      <c r="F25" s="85" t="s">
        <v>91</v>
      </c>
      <c r="G25" s="751">
        <v>0.011249999999999998</v>
      </c>
      <c r="H25" s="751">
        <v>0.005208333333333333</v>
      </c>
      <c r="I25" s="751">
        <f t="shared" si="3"/>
        <v>0.006041666666666665</v>
      </c>
      <c r="J25" s="753" t="s">
        <v>86</v>
      </c>
      <c r="K25" s="85" t="s">
        <v>809</v>
      </c>
      <c r="N25" s="731" t="s">
        <v>849</v>
      </c>
      <c r="O25" s="731"/>
      <c r="P25" s="731"/>
      <c r="Q25" s="731"/>
    </row>
    <row r="26" spans="1:17" s="754" customFormat="1" ht="15" customHeight="1">
      <c r="A26" s="85" t="s">
        <v>87</v>
      </c>
      <c r="B26" s="747" t="s">
        <v>850</v>
      </c>
      <c r="C26" s="748" t="s">
        <v>820</v>
      </c>
      <c r="D26" s="85" t="s">
        <v>842</v>
      </c>
      <c r="E26" s="750">
        <f t="shared" si="2"/>
        <v>35</v>
      </c>
      <c r="F26" s="85" t="s">
        <v>85</v>
      </c>
      <c r="G26" s="751">
        <v>0.011736111111111109</v>
      </c>
      <c r="H26" s="751">
        <v>0.005555555555555556</v>
      </c>
      <c r="I26" s="751">
        <f t="shared" si="3"/>
        <v>0.006180555555555553</v>
      </c>
      <c r="J26" s="753" t="s">
        <v>87</v>
      </c>
      <c r="K26" s="85" t="s">
        <v>809</v>
      </c>
      <c r="N26" s="731" t="s">
        <v>811</v>
      </c>
      <c r="O26" s="731" t="s">
        <v>851</v>
      </c>
      <c r="P26" s="731"/>
      <c r="Q26" s="731"/>
    </row>
    <row r="27" spans="1:17" s="754" customFormat="1" ht="15" customHeight="1">
      <c r="A27" s="85" t="s">
        <v>89</v>
      </c>
      <c r="B27" s="755" t="s">
        <v>852</v>
      </c>
      <c r="C27" s="748" t="s">
        <v>807</v>
      </c>
      <c r="D27" s="749">
        <v>1983</v>
      </c>
      <c r="E27" s="750">
        <f t="shared" si="2"/>
        <v>33</v>
      </c>
      <c r="F27" s="85" t="s">
        <v>216</v>
      </c>
      <c r="G27" s="751">
        <v>0.012129629629629629</v>
      </c>
      <c r="H27" s="751">
        <v>0.00590277777777778</v>
      </c>
      <c r="I27" s="751">
        <f t="shared" si="3"/>
        <v>0.006226851851851849</v>
      </c>
      <c r="J27" s="753" t="s">
        <v>89</v>
      </c>
      <c r="K27" s="85" t="s">
        <v>809</v>
      </c>
      <c r="N27" s="731" t="s">
        <v>853</v>
      </c>
      <c r="O27" s="731"/>
      <c r="P27" s="731"/>
      <c r="Q27" s="731"/>
    </row>
    <row r="28" spans="1:17" s="754" customFormat="1" ht="15" customHeight="1">
      <c r="A28" s="85" t="s">
        <v>90</v>
      </c>
      <c r="B28" s="762" t="s">
        <v>854</v>
      </c>
      <c r="C28" s="767" t="s">
        <v>826</v>
      </c>
      <c r="D28" s="85" t="s">
        <v>855</v>
      </c>
      <c r="E28" s="750">
        <f t="shared" si="2"/>
        <v>33</v>
      </c>
      <c r="F28" s="85" t="s">
        <v>217</v>
      </c>
      <c r="G28" s="751">
        <v>0.013993055555555555</v>
      </c>
      <c r="H28" s="751">
        <v>0.00763888888888889</v>
      </c>
      <c r="I28" s="751">
        <f t="shared" si="3"/>
        <v>0.006354166666666665</v>
      </c>
      <c r="J28" s="756" t="s">
        <v>90</v>
      </c>
      <c r="K28" s="85" t="s">
        <v>809</v>
      </c>
      <c r="N28" s="731"/>
      <c r="O28" s="731"/>
      <c r="P28" s="731" t="s">
        <v>856</v>
      </c>
      <c r="Q28" s="731"/>
    </row>
    <row r="29" spans="1:17" s="754" customFormat="1" ht="15" customHeight="1">
      <c r="A29" s="85" t="s">
        <v>92</v>
      </c>
      <c r="B29" s="755" t="s">
        <v>857</v>
      </c>
      <c r="C29" s="757" t="s">
        <v>405</v>
      </c>
      <c r="D29" s="768" t="s">
        <v>858</v>
      </c>
      <c r="E29" s="759">
        <f t="shared" si="2"/>
        <v>53</v>
      </c>
      <c r="F29" s="85" t="s">
        <v>214</v>
      </c>
      <c r="G29" s="751">
        <v>0.015057870370370369</v>
      </c>
      <c r="H29" s="751">
        <v>0.00833333333333333</v>
      </c>
      <c r="I29" s="751">
        <f t="shared" si="3"/>
        <v>0.006724537037037039</v>
      </c>
      <c r="J29" s="753" t="s">
        <v>92</v>
      </c>
      <c r="K29" s="85" t="s">
        <v>809</v>
      </c>
      <c r="N29" s="731"/>
      <c r="O29" s="731"/>
      <c r="P29" s="731"/>
      <c r="Q29" s="731"/>
    </row>
    <row r="30" spans="1:17" s="754" customFormat="1" ht="15" customHeight="1">
      <c r="A30" s="85" t="s">
        <v>95</v>
      </c>
      <c r="B30" s="755" t="s">
        <v>859</v>
      </c>
      <c r="C30" s="748" t="s">
        <v>814</v>
      </c>
      <c r="D30" s="749">
        <v>1977</v>
      </c>
      <c r="E30" s="750">
        <f t="shared" si="2"/>
        <v>39</v>
      </c>
      <c r="F30" s="85" t="s">
        <v>220</v>
      </c>
      <c r="G30" s="751">
        <v>0.013495370370370371</v>
      </c>
      <c r="H30" s="751">
        <v>0.00659722222222222</v>
      </c>
      <c r="I30" s="751">
        <f t="shared" si="3"/>
        <v>0.0068981481481481515</v>
      </c>
      <c r="J30" s="756" t="s">
        <v>95</v>
      </c>
      <c r="K30" s="85" t="s">
        <v>809</v>
      </c>
      <c r="N30" s="731" t="s">
        <v>860</v>
      </c>
      <c r="O30" s="731" t="s">
        <v>861</v>
      </c>
      <c r="P30" s="731" t="s">
        <v>862</v>
      </c>
      <c r="Q30" s="731" t="s">
        <v>863</v>
      </c>
    </row>
    <row r="31" spans="1:17" s="754" customFormat="1" ht="15" customHeight="1">
      <c r="A31" s="85" t="s">
        <v>96</v>
      </c>
      <c r="B31" s="755" t="s">
        <v>864</v>
      </c>
      <c r="C31" s="748" t="s">
        <v>832</v>
      </c>
      <c r="D31" s="749">
        <v>1978</v>
      </c>
      <c r="E31" s="750">
        <f t="shared" si="2"/>
        <v>38</v>
      </c>
      <c r="F31" s="85" t="s">
        <v>219</v>
      </c>
      <c r="G31" s="751">
        <v>0.014965277777777779</v>
      </c>
      <c r="H31" s="751">
        <v>0.00798611111111111</v>
      </c>
      <c r="I31" s="751">
        <f t="shared" si="3"/>
        <v>0.006979166666666668</v>
      </c>
      <c r="J31" s="753" t="s">
        <v>96</v>
      </c>
      <c r="K31" s="85" t="s">
        <v>809</v>
      </c>
      <c r="N31" s="731"/>
      <c r="O31" s="731"/>
      <c r="P31" s="731"/>
      <c r="Q31" s="731"/>
    </row>
    <row r="32" spans="1:17" s="754" customFormat="1" ht="15" customHeight="1">
      <c r="A32" s="85" t="s">
        <v>97</v>
      </c>
      <c r="B32" s="769" t="s">
        <v>865</v>
      </c>
      <c r="C32" s="770" t="s">
        <v>836</v>
      </c>
      <c r="D32" s="771">
        <v>1979</v>
      </c>
      <c r="E32" s="766">
        <f t="shared" si="2"/>
        <v>37</v>
      </c>
      <c r="F32" s="85" t="s">
        <v>457</v>
      </c>
      <c r="G32" s="751">
        <v>0.017731481481481483</v>
      </c>
      <c r="H32" s="751">
        <v>0.0100694444444445</v>
      </c>
      <c r="I32" s="751">
        <f t="shared" si="3"/>
        <v>0.007662037037036983</v>
      </c>
      <c r="J32" s="756" t="s">
        <v>97</v>
      </c>
      <c r="K32" s="85" t="s">
        <v>809</v>
      </c>
      <c r="N32" s="731"/>
      <c r="O32" s="731"/>
      <c r="P32" s="731"/>
      <c r="Q32" s="731"/>
    </row>
    <row r="33" spans="1:17" s="754" customFormat="1" ht="15" customHeight="1">
      <c r="A33" s="85" t="s">
        <v>99</v>
      </c>
      <c r="B33" s="769" t="s">
        <v>866</v>
      </c>
      <c r="C33" s="770" t="s">
        <v>834</v>
      </c>
      <c r="D33" s="772" t="s">
        <v>867</v>
      </c>
      <c r="E33" s="766">
        <f t="shared" si="2"/>
        <v>32</v>
      </c>
      <c r="F33" s="85" t="s">
        <v>433</v>
      </c>
      <c r="G33" s="751">
        <v>0.019490740740740743</v>
      </c>
      <c r="H33" s="751">
        <v>0.009375</v>
      </c>
      <c r="I33" s="751">
        <f t="shared" si="3"/>
        <v>0.010115740740740743</v>
      </c>
      <c r="J33" s="753" t="s">
        <v>99</v>
      </c>
      <c r="K33" s="85"/>
      <c r="N33" s="731"/>
      <c r="O33" s="731"/>
      <c r="P33" s="731"/>
      <c r="Q33" s="731"/>
    </row>
    <row r="34" spans="1:17" s="754" customFormat="1" ht="15" customHeight="1">
      <c r="A34" s="85" t="s">
        <v>88</v>
      </c>
      <c r="B34" s="755" t="s">
        <v>651</v>
      </c>
      <c r="C34" s="748" t="s">
        <v>19</v>
      </c>
      <c r="D34" s="759">
        <v>1966</v>
      </c>
      <c r="E34" s="759">
        <f t="shared" si="2"/>
        <v>50</v>
      </c>
      <c r="F34" s="85" t="s">
        <v>445</v>
      </c>
      <c r="G34" s="751">
        <v>0.020092592592592592</v>
      </c>
      <c r="H34" s="751">
        <v>0.00972222222222223</v>
      </c>
      <c r="I34" s="751">
        <f t="shared" si="3"/>
        <v>0.010370370370370363</v>
      </c>
      <c r="J34" s="756" t="s">
        <v>88</v>
      </c>
      <c r="K34" s="85" t="s">
        <v>809</v>
      </c>
      <c r="N34" s="731" t="s">
        <v>868</v>
      </c>
      <c r="O34" s="731" t="s">
        <v>869</v>
      </c>
      <c r="P34" s="731"/>
      <c r="Q34" s="731"/>
    </row>
    <row r="35" spans="1:17" s="754" customFormat="1" ht="15" customHeight="1">
      <c r="A35" s="85" t="s">
        <v>94</v>
      </c>
      <c r="B35" s="755" t="s">
        <v>870</v>
      </c>
      <c r="C35" s="757" t="s">
        <v>377</v>
      </c>
      <c r="D35" s="85" t="s">
        <v>871</v>
      </c>
      <c r="E35" s="750">
        <f t="shared" si="2"/>
        <v>31</v>
      </c>
      <c r="F35" s="85" t="s">
        <v>218</v>
      </c>
      <c r="G35" s="751">
        <v>0.017361111111111112</v>
      </c>
      <c r="H35" s="751">
        <v>0.00625</v>
      </c>
      <c r="I35" s="751">
        <f t="shared" si="3"/>
        <v>0.011111111111111112</v>
      </c>
      <c r="J35" s="753" t="s">
        <v>94</v>
      </c>
      <c r="K35" s="85" t="s">
        <v>809</v>
      </c>
      <c r="N35" s="731"/>
      <c r="O35" s="731"/>
      <c r="P35" s="731"/>
      <c r="Q35" s="731"/>
    </row>
    <row r="36" spans="1:17" s="754" customFormat="1" ht="15" customHeight="1">
      <c r="A36" s="85" t="s">
        <v>100</v>
      </c>
      <c r="B36" s="755" t="s">
        <v>872</v>
      </c>
      <c r="C36" s="757" t="s">
        <v>841</v>
      </c>
      <c r="D36" s="85" t="s">
        <v>873</v>
      </c>
      <c r="E36" s="750">
        <f t="shared" si="2"/>
        <v>34</v>
      </c>
      <c r="F36" s="85" t="s">
        <v>461</v>
      </c>
      <c r="G36" s="751">
        <v>0.022361111111111113</v>
      </c>
      <c r="H36" s="751">
        <v>0.00868055555555556</v>
      </c>
      <c r="I36" s="751">
        <f t="shared" si="3"/>
        <v>0.013680555555555553</v>
      </c>
      <c r="J36" s="756" t="s">
        <v>100</v>
      </c>
      <c r="K36" s="85" t="s">
        <v>809</v>
      </c>
      <c r="N36" s="731"/>
      <c r="O36" s="731"/>
      <c r="P36" s="731"/>
      <c r="Q36" s="731"/>
    </row>
    <row r="37" spans="1:17" s="754" customFormat="1" ht="15" customHeight="1">
      <c r="A37" s="85" t="s">
        <v>101</v>
      </c>
      <c r="B37" s="773" t="s">
        <v>874</v>
      </c>
      <c r="C37" s="774" t="s">
        <v>875</v>
      </c>
      <c r="D37" s="774" t="s">
        <v>867</v>
      </c>
      <c r="E37" s="775">
        <f t="shared" si="2"/>
        <v>32</v>
      </c>
      <c r="F37" s="85" t="s">
        <v>420</v>
      </c>
      <c r="G37" s="751">
        <v>0.027696759259259258</v>
      </c>
      <c r="H37" s="751">
        <v>0.00902777777777778</v>
      </c>
      <c r="I37" s="751">
        <f t="shared" si="3"/>
        <v>0.018668981481481477</v>
      </c>
      <c r="J37" s="776" t="s">
        <v>876</v>
      </c>
      <c r="K37" s="85" t="s">
        <v>809</v>
      </c>
      <c r="N37" s="731"/>
      <c r="O37" s="731"/>
      <c r="P37" s="731"/>
      <c r="Q37" s="731"/>
    </row>
    <row r="38" spans="1:17" s="754" customFormat="1" ht="15" customHeight="1">
      <c r="A38" s="85" t="s">
        <v>91</v>
      </c>
      <c r="B38" s="755" t="s">
        <v>877</v>
      </c>
      <c r="C38" s="757" t="s">
        <v>841</v>
      </c>
      <c r="D38" s="85" t="s">
        <v>873</v>
      </c>
      <c r="E38" s="750">
        <f t="shared" si="2"/>
        <v>34</v>
      </c>
      <c r="F38" s="85" t="s">
        <v>213</v>
      </c>
      <c r="G38" s="751">
        <v>0.025925925925925925</v>
      </c>
      <c r="H38" s="751">
        <v>0.00694444444444444</v>
      </c>
      <c r="I38" s="751">
        <f t="shared" si="3"/>
        <v>0.018981481481481485</v>
      </c>
      <c r="J38" s="756" t="s">
        <v>101</v>
      </c>
      <c r="K38" s="85" t="s">
        <v>809</v>
      </c>
      <c r="N38" s="731"/>
      <c r="O38" s="731"/>
      <c r="P38" s="731"/>
      <c r="Q38" s="731"/>
    </row>
    <row r="39" spans="1:17" s="745" customFormat="1" ht="15" customHeight="1">
      <c r="A39" s="738"/>
      <c r="B39" s="739" t="s">
        <v>878</v>
      </c>
      <c r="C39" s="740"/>
      <c r="D39" s="741"/>
      <c r="E39" s="741"/>
      <c r="F39" s="741"/>
      <c r="G39" s="742"/>
      <c r="H39" s="763"/>
      <c r="I39" s="777"/>
      <c r="J39" s="743"/>
      <c r="K39" s="765"/>
      <c r="N39" s="731"/>
      <c r="O39" s="731"/>
      <c r="P39" s="731"/>
      <c r="Q39" s="731"/>
    </row>
    <row r="40" spans="1:17" s="754" customFormat="1" ht="15" customHeight="1">
      <c r="A40" s="85" t="s">
        <v>83</v>
      </c>
      <c r="B40" s="747" t="s">
        <v>879</v>
      </c>
      <c r="C40" s="748" t="s">
        <v>392</v>
      </c>
      <c r="D40" s="749">
        <v>1967</v>
      </c>
      <c r="E40" s="750">
        <f aca="true" t="shared" si="4" ref="E40:E52">$D$5-D40</f>
        <v>49</v>
      </c>
      <c r="F40" s="85" t="s">
        <v>424</v>
      </c>
      <c r="G40" s="751">
        <v>0.01621527777777778</v>
      </c>
      <c r="H40" s="751">
        <v>0.010416666666666666</v>
      </c>
      <c r="I40" s="751">
        <f aca="true" t="shared" si="5" ref="I40:I52">G40-H40</f>
        <v>0.005798611111111114</v>
      </c>
      <c r="J40" s="85" t="s">
        <v>83</v>
      </c>
      <c r="K40" s="85" t="s">
        <v>809</v>
      </c>
      <c r="N40" s="731" t="s">
        <v>880</v>
      </c>
      <c r="O40" s="731"/>
      <c r="P40" s="731"/>
      <c r="Q40" s="731"/>
    </row>
    <row r="41" spans="1:17" s="754" customFormat="1" ht="15" customHeight="1">
      <c r="A41" s="85" t="s">
        <v>86</v>
      </c>
      <c r="B41" s="747" t="s">
        <v>881</v>
      </c>
      <c r="C41" s="748" t="s">
        <v>820</v>
      </c>
      <c r="D41" s="749" t="s">
        <v>882</v>
      </c>
      <c r="E41" s="750">
        <f t="shared" si="4"/>
        <v>51</v>
      </c>
      <c r="F41" s="85" t="s">
        <v>443</v>
      </c>
      <c r="G41" s="751">
        <v>0.017372685185185185</v>
      </c>
      <c r="H41" s="751">
        <v>0.0111111111111111</v>
      </c>
      <c r="I41" s="751">
        <f t="shared" si="5"/>
        <v>0.006261574074074086</v>
      </c>
      <c r="J41" s="85" t="s">
        <v>86</v>
      </c>
      <c r="K41" s="85" t="s">
        <v>809</v>
      </c>
      <c r="N41" s="731" t="s">
        <v>811</v>
      </c>
      <c r="O41" s="731" t="s">
        <v>861</v>
      </c>
      <c r="P41" s="731"/>
      <c r="Q41" s="731"/>
    </row>
    <row r="42" spans="1:17" s="754" customFormat="1" ht="15" customHeight="1">
      <c r="A42" s="85" t="s">
        <v>87</v>
      </c>
      <c r="B42" s="747" t="s">
        <v>883</v>
      </c>
      <c r="C42" s="757" t="s">
        <v>405</v>
      </c>
      <c r="D42" s="772" t="s">
        <v>858</v>
      </c>
      <c r="E42" s="750">
        <f t="shared" si="4"/>
        <v>53</v>
      </c>
      <c r="F42" s="85" t="s">
        <v>425</v>
      </c>
      <c r="G42" s="751">
        <v>0.01884259259259259</v>
      </c>
      <c r="H42" s="751">
        <v>0.0125</v>
      </c>
      <c r="I42" s="751">
        <f t="shared" si="5"/>
        <v>0.006342592592592591</v>
      </c>
      <c r="J42" s="85" t="s">
        <v>87</v>
      </c>
      <c r="K42" s="85" t="s">
        <v>809</v>
      </c>
      <c r="N42" s="731"/>
      <c r="O42" s="731"/>
      <c r="P42" s="731"/>
      <c r="Q42" s="731"/>
    </row>
    <row r="43" spans="1:17" s="754" customFormat="1" ht="15" customHeight="1">
      <c r="A43" s="85" t="s">
        <v>89</v>
      </c>
      <c r="B43" s="755" t="s">
        <v>884</v>
      </c>
      <c r="C43" s="748" t="s">
        <v>807</v>
      </c>
      <c r="D43" s="749" t="s">
        <v>885</v>
      </c>
      <c r="E43" s="750">
        <f t="shared" si="4"/>
        <v>54</v>
      </c>
      <c r="F43" s="85" t="s">
        <v>436</v>
      </c>
      <c r="G43" s="751">
        <v>0.017974537037037035</v>
      </c>
      <c r="H43" s="751">
        <v>0.01076388888888889</v>
      </c>
      <c r="I43" s="751">
        <f t="shared" si="5"/>
        <v>0.007210648148148145</v>
      </c>
      <c r="J43" s="85" t="s">
        <v>89</v>
      </c>
      <c r="K43" s="85" t="s">
        <v>809</v>
      </c>
      <c r="N43" s="731" t="s">
        <v>886</v>
      </c>
      <c r="O43" s="731" t="s">
        <v>887</v>
      </c>
      <c r="P43" s="731" t="s">
        <v>888</v>
      </c>
      <c r="Q43" s="731"/>
    </row>
    <row r="44" spans="1:17" s="754" customFormat="1" ht="15" customHeight="1">
      <c r="A44" s="85" t="s">
        <v>90</v>
      </c>
      <c r="B44" s="755" t="s">
        <v>889</v>
      </c>
      <c r="C44" s="748" t="s">
        <v>405</v>
      </c>
      <c r="D44" s="749">
        <v>1958</v>
      </c>
      <c r="E44" s="750">
        <f t="shared" si="4"/>
        <v>58</v>
      </c>
      <c r="F44" s="85" t="s">
        <v>731</v>
      </c>
      <c r="G44" s="751">
        <v>0.02217592592592593</v>
      </c>
      <c r="H44" s="751">
        <v>0.0145833333333333</v>
      </c>
      <c r="I44" s="751">
        <f t="shared" si="5"/>
        <v>0.007592592592592628</v>
      </c>
      <c r="J44" s="85" t="s">
        <v>90</v>
      </c>
      <c r="K44" s="85" t="s">
        <v>809</v>
      </c>
      <c r="N44" s="731"/>
      <c r="O44" s="731"/>
      <c r="P44" s="731"/>
      <c r="Q44" s="731"/>
    </row>
    <row r="45" spans="1:17" s="754" customFormat="1" ht="15" customHeight="1">
      <c r="A45" s="85" t="s">
        <v>92</v>
      </c>
      <c r="B45" s="755" t="s">
        <v>890</v>
      </c>
      <c r="C45" s="748" t="s">
        <v>814</v>
      </c>
      <c r="D45" s="85" t="s">
        <v>891</v>
      </c>
      <c r="E45" s="750">
        <f t="shared" si="4"/>
        <v>64</v>
      </c>
      <c r="F45" s="85" t="s">
        <v>453</v>
      </c>
      <c r="G45" s="751">
        <v>0.019189814814814816</v>
      </c>
      <c r="H45" s="751">
        <v>0.0114583333333333</v>
      </c>
      <c r="I45" s="751">
        <f t="shared" si="5"/>
        <v>0.007731481481481516</v>
      </c>
      <c r="J45" s="85" t="s">
        <v>92</v>
      </c>
      <c r="K45" s="85" t="s">
        <v>809</v>
      </c>
      <c r="N45" s="731"/>
      <c r="O45" s="731" t="s">
        <v>892</v>
      </c>
      <c r="P45" s="731" t="s">
        <v>893</v>
      </c>
      <c r="Q45" s="731" t="s">
        <v>888</v>
      </c>
    </row>
    <row r="46" spans="1:17" s="754" customFormat="1" ht="15" customHeight="1">
      <c r="A46" s="85" t="s">
        <v>95</v>
      </c>
      <c r="B46" s="755" t="s">
        <v>894</v>
      </c>
      <c r="C46" s="757" t="s">
        <v>377</v>
      </c>
      <c r="D46" s="85" t="s">
        <v>895</v>
      </c>
      <c r="E46" s="750">
        <f t="shared" si="4"/>
        <v>48</v>
      </c>
      <c r="F46" s="85" t="s">
        <v>395</v>
      </c>
      <c r="G46" s="751">
        <v>0.02181712962962963</v>
      </c>
      <c r="H46" s="751">
        <v>0.0138888888888889</v>
      </c>
      <c r="I46" s="751">
        <f t="shared" si="5"/>
        <v>0.00792824074074073</v>
      </c>
      <c r="J46" s="85" t="s">
        <v>95</v>
      </c>
      <c r="K46" s="85" t="s">
        <v>809</v>
      </c>
      <c r="N46" s="731"/>
      <c r="O46" s="731"/>
      <c r="P46" s="731"/>
      <c r="Q46" s="731"/>
    </row>
    <row r="47" spans="1:17" s="754" customFormat="1" ht="15" customHeight="1">
      <c r="A47" s="85" t="s">
        <v>96</v>
      </c>
      <c r="B47" s="755" t="s">
        <v>896</v>
      </c>
      <c r="C47" s="757" t="s">
        <v>841</v>
      </c>
      <c r="D47" s="85" t="s">
        <v>895</v>
      </c>
      <c r="E47" s="750">
        <f t="shared" si="4"/>
        <v>48</v>
      </c>
      <c r="F47" s="85" t="s">
        <v>413</v>
      </c>
      <c r="G47" s="751">
        <v>0.021863425925925925</v>
      </c>
      <c r="H47" s="751">
        <v>0.0135416666666667</v>
      </c>
      <c r="I47" s="751">
        <f t="shared" si="5"/>
        <v>0.008321759259259225</v>
      </c>
      <c r="J47" s="85" t="s">
        <v>96</v>
      </c>
      <c r="K47" s="778" t="s">
        <v>897</v>
      </c>
      <c r="N47" s="731"/>
      <c r="O47" s="731"/>
      <c r="P47" s="731"/>
      <c r="Q47" s="731"/>
    </row>
    <row r="48" spans="1:17" s="754" customFormat="1" ht="15" customHeight="1">
      <c r="A48" s="85" t="s">
        <v>97</v>
      </c>
      <c r="B48" s="755" t="s">
        <v>898</v>
      </c>
      <c r="C48" s="748" t="s">
        <v>834</v>
      </c>
      <c r="D48" s="749">
        <v>1971</v>
      </c>
      <c r="E48" s="750">
        <f t="shared" si="4"/>
        <v>45</v>
      </c>
      <c r="F48" s="85" t="s">
        <v>414</v>
      </c>
      <c r="G48" s="751">
        <v>0.022060185185185183</v>
      </c>
      <c r="H48" s="751">
        <v>0.0131944444444445</v>
      </c>
      <c r="I48" s="751">
        <f t="shared" si="5"/>
        <v>0.008865740740740683</v>
      </c>
      <c r="J48" s="85" t="s">
        <v>97</v>
      </c>
      <c r="K48" s="85" t="s">
        <v>809</v>
      </c>
      <c r="N48" s="731"/>
      <c r="O48" s="731"/>
      <c r="P48" s="731"/>
      <c r="Q48" s="731"/>
    </row>
    <row r="49" spans="1:17" s="754" customFormat="1" ht="15" customHeight="1">
      <c r="A49" s="85" t="s">
        <v>99</v>
      </c>
      <c r="B49" s="755" t="s">
        <v>899</v>
      </c>
      <c r="C49" s="748" t="s">
        <v>832</v>
      </c>
      <c r="D49" s="749">
        <v>1962</v>
      </c>
      <c r="E49" s="750">
        <f t="shared" si="4"/>
        <v>54</v>
      </c>
      <c r="F49" s="85" t="s">
        <v>429</v>
      </c>
      <c r="G49" s="751">
        <v>0.021574074074074075</v>
      </c>
      <c r="H49" s="751">
        <v>0.0118055555555556</v>
      </c>
      <c r="I49" s="751">
        <f t="shared" si="5"/>
        <v>0.009768518518518475</v>
      </c>
      <c r="J49" s="85" t="s">
        <v>99</v>
      </c>
      <c r="K49" s="85" t="s">
        <v>809</v>
      </c>
      <c r="N49" s="731"/>
      <c r="O49" s="731"/>
      <c r="P49" s="731"/>
      <c r="Q49" s="731"/>
    </row>
    <row r="50" spans="1:17" s="754" customFormat="1" ht="15" customHeight="1">
      <c r="A50" s="85" t="s">
        <v>88</v>
      </c>
      <c r="B50" s="755" t="s">
        <v>900</v>
      </c>
      <c r="C50" s="748" t="s">
        <v>19</v>
      </c>
      <c r="D50" s="85" t="s">
        <v>901</v>
      </c>
      <c r="E50" s="750">
        <f t="shared" si="4"/>
        <v>59</v>
      </c>
      <c r="F50" s="85" t="s">
        <v>447</v>
      </c>
      <c r="G50" s="751">
        <v>0.022708333333333334</v>
      </c>
      <c r="H50" s="751">
        <v>0.0121527777777778</v>
      </c>
      <c r="I50" s="751">
        <f t="shared" si="5"/>
        <v>0.010555555555555533</v>
      </c>
      <c r="J50" s="85" t="s">
        <v>88</v>
      </c>
      <c r="K50" s="85" t="s">
        <v>809</v>
      </c>
      <c r="N50" s="731"/>
      <c r="O50" s="731" t="s">
        <v>902</v>
      </c>
      <c r="P50" s="731"/>
      <c r="Q50" s="731"/>
    </row>
    <row r="51" spans="1:17" s="754" customFormat="1" ht="15" customHeight="1">
      <c r="A51" s="85" t="s">
        <v>94</v>
      </c>
      <c r="B51" s="762" t="s">
        <v>903</v>
      </c>
      <c r="C51" s="767" t="s">
        <v>826</v>
      </c>
      <c r="D51" s="85" t="s">
        <v>904</v>
      </c>
      <c r="E51" s="750">
        <f t="shared" si="4"/>
        <v>52</v>
      </c>
      <c r="F51" s="85" t="s">
        <v>452</v>
      </c>
      <c r="G51" s="751">
        <v>0.024016203703703706</v>
      </c>
      <c r="H51" s="751">
        <v>0.0128472222222222</v>
      </c>
      <c r="I51" s="751">
        <f t="shared" si="5"/>
        <v>0.011168981481481505</v>
      </c>
      <c r="J51" s="85" t="s">
        <v>94</v>
      </c>
      <c r="K51" s="85" t="s">
        <v>809</v>
      </c>
      <c r="N51" s="731"/>
      <c r="O51" s="731"/>
      <c r="P51" s="731" t="s">
        <v>856</v>
      </c>
      <c r="Q51" s="731"/>
    </row>
    <row r="52" spans="1:17" s="754" customFormat="1" ht="15" customHeight="1">
      <c r="A52" s="85" t="s">
        <v>100</v>
      </c>
      <c r="B52" s="755" t="s">
        <v>673</v>
      </c>
      <c r="C52" s="748" t="s">
        <v>836</v>
      </c>
      <c r="D52" s="749">
        <v>1975</v>
      </c>
      <c r="E52" s="750">
        <f t="shared" si="4"/>
        <v>41</v>
      </c>
      <c r="F52" s="85" t="s">
        <v>730</v>
      </c>
      <c r="G52" s="751">
        <v>0.02684027777777778</v>
      </c>
      <c r="H52" s="751">
        <v>0.0142361111111111</v>
      </c>
      <c r="I52" s="751">
        <f t="shared" si="5"/>
        <v>0.012604166666666678</v>
      </c>
      <c r="J52" s="85" t="s">
        <v>100</v>
      </c>
      <c r="K52" s="85" t="s">
        <v>809</v>
      </c>
      <c r="N52" s="779" t="s">
        <v>905</v>
      </c>
      <c r="O52" s="779"/>
      <c r="P52" s="779"/>
      <c r="Q52" s="779"/>
    </row>
    <row r="53" spans="1:18" s="788" customFormat="1" ht="15" customHeight="1">
      <c r="A53" s="780"/>
      <c r="B53" s="781"/>
      <c r="C53" s="782"/>
      <c r="D53" s="780"/>
      <c r="E53" s="783"/>
      <c r="F53" s="780"/>
      <c r="G53" s="784"/>
      <c r="H53" s="784"/>
      <c r="I53" s="785"/>
      <c r="J53" s="786"/>
      <c r="K53" s="787"/>
      <c r="L53" s="787"/>
      <c r="M53" s="787"/>
      <c r="N53" s="787"/>
      <c r="O53" s="787"/>
      <c r="P53" s="787"/>
      <c r="Q53" s="787"/>
      <c r="R53" s="787"/>
    </row>
    <row r="54" spans="2:18" s="789" customFormat="1" ht="20.25">
      <c r="B54" s="721" t="s">
        <v>906</v>
      </c>
      <c r="D54" s="790"/>
      <c r="E54" s="790"/>
      <c r="F54" s="791"/>
      <c r="G54" s="792"/>
      <c r="H54" s="792"/>
      <c r="I54" s="792"/>
      <c r="J54" s="793"/>
      <c r="K54" s="793"/>
      <c r="L54" s="793"/>
      <c r="M54" s="793"/>
      <c r="N54" s="793"/>
      <c r="O54" s="793"/>
      <c r="P54" s="793"/>
      <c r="Q54" s="793"/>
      <c r="R54" s="793"/>
    </row>
    <row r="55" spans="4:18" ht="13.5" customHeight="1">
      <c r="D55" s="724">
        <v>2016</v>
      </c>
      <c r="E55" s="724"/>
      <c r="J55" s="793"/>
      <c r="K55" s="793"/>
      <c r="L55" s="793"/>
      <c r="M55" s="793"/>
      <c r="N55" s="793"/>
      <c r="O55" s="793"/>
      <c r="P55" s="793"/>
      <c r="Q55" s="793"/>
      <c r="R55" s="793"/>
    </row>
    <row r="56" spans="1:17" ht="16.5">
      <c r="A56" s="725" t="s">
        <v>4</v>
      </c>
      <c r="B56" s="725" t="s">
        <v>108</v>
      </c>
      <c r="C56" s="725" t="s">
        <v>558</v>
      </c>
      <c r="D56" s="726" t="s">
        <v>798</v>
      </c>
      <c r="E56" s="794"/>
      <c r="F56" s="727" t="s">
        <v>800</v>
      </c>
      <c r="G56" s="728"/>
      <c r="H56" s="729" t="s">
        <v>750</v>
      </c>
      <c r="I56" s="729"/>
      <c r="J56" s="730" t="s">
        <v>13</v>
      </c>
      <c r="K56" s="85"/>
      <c r="N56" s="731"/>
      <c r="O56" s="731"/>
      <c r="P56" s="731"/>
      <c r="Q56" s="731"/>
    </row>
    <row r="57" spans="1:17" ht="16.5">
      <c r="A57" s="732" t="s">
        <v>5</v>
      </c>
      <c r="B57" s="733"/>
      <c r="C57" s="732"/>
      <c r="D57" s="734" t="s">
        <v>802</v>
      </c>
      <c r="E57" s="795"/>
      <c r="F57" s="735" t="s">
        <v>4</v>
      </c>
      <c r="G57" s="732" t="s">
        <v>804</v>
      </c>
      <c r="H57" s="732" t="s">
        <v>800</v>
      </c>
      <c r="I57" s="736" t="s">
        <v>752</v>
      </c>
      <c r="J57" s="737" t="s">
        <v>752</v>
      </c>
      <c r="K57" s="85"/>
      <c r="N57" s="731"/>
      <c r="O57" s="731"/>
      <c r="P57" s="731"/>
      <c r="Q57" s="731"/>
    </row>
    <row r="58" spans="1:17" s="745" customFormat="1" ht="15" customHeight="1">
      <c r="A58" s="738"/>
      <c r="B58" s="739" t="s">
        <v>805</v>
      </c>
      <c r="C58" s="740"/>
      <c r="D58" s="741"/>
      <c r="E58" s="741"/>
      <c r="F58" s="741"/>
      <c r="G58" s="742"/>
      <c r="H58" s="742"/>
      <c r="I58" s="742"/>
      <c r="J58" s="743"/>
      <c r="K58" s="744"/>
      <c r="N58" s="731"/>
      <c r="O58" s="746"/>
      <c r="P58" s="746"/>
      <c r="Q58" s="746"/>
    </row>
    <row r="59" spans="1:17" s="754" customFormat="1" ht="15" customHeight="1">
      <c r="A59" s="85" t="s">
        <v>83</v>
      </c>
      <c r="B59" s="796" t="s">
        <v>907</v>
      </c>
      <c r="C59" s="757" t="s">
        <v>807</v>
      </c>
      <c r="D59" s="85" t="s">
        <v>839</v>
      </c>
      <c r="E59" s="750">
        <f aca="true" t="shared" si="6" ref="E59:E76">$D$5-D59</f>
        <v>26</v>
      </c>
      <c r="F59" s="85" t="s">
        <v>740</v>
      </c>
      <c r="G59" s="751">
        <v>0.024699074074074078</v>
      </c>
      <c r="H59" s="751">
        <v>0.0177083333333336</v>
      </c>
      <c r="I59" s="751">
        <f aca="true" t="shared" si="7" ref="I59:I76">G59-H59</f>
        <v>0.006990740740740478</v>
      </c>
      <c r="J59" s="797">
        <v>1</v>
      </c>
      <c r="K59" s="85" t="s">
        <v>809</v>
      </c>
      <c r="N59" s="731"/>
      <c r="O59" s="731" t="s">
        <v>908</v>
      </c>
      <c r="P59" s="731"/>
      <c r="Q59" s="731"/>
    </row>
    <row r="60" spans="1:18" s="754" customFormat="1" ht="15" customHeight="1">
      <c r="A60" s="85" t="s">
        <v>86</v>
      </c>
      <c r="B60" s="798" t="s">
        <v>909</v>
      </c>
      <c r="C60" s="772" t="s">
        <v>807</v>
      </c>
      <c r="D60" s="772" t="s">
        <v>839</v>
      </c>
      <c r="E60" s="766">
        <f t="shared" si="6"/>
        <v>26</v>
      </c>
      <c r="F60" s="85" t="s">
        <v>910</v>
      </c>
      <c r="G60" s="799">
        <v>0.02991898148148148</v>
      </c>
      <c r="H60" s="751">
        <v>0.0225694444444444</v>
      </c>
      <c r="I60" s="751">
        <f t="shared" si="7"/>
        <v>0.0073495370370370815</v>
      </c>
      <c r="J60" s="800">
        <v>2</v>
      </c>
      <c r="K60" s="772" t="s">
        <v>809</v>
      </c>
      <c r="L60" s="801"/>
      <c r="M60" s="801"/>
      <c r="N60" s="802"/>
      <c r="O60" s="802" t="s">
        <v>908</v>
      </c>
      <c r="P60" s="802"/>
      <c r="Q60" s="802"/>
      <c r="R60" s="801"/>
    </row>
    <row r="61" spans="1:17" s="754" customFormat="1" ht="15" customHeight="1">
      <c r="A61" s="85" t="s">
        <v>87</v>
      </c>
      <c r="B61" s="747" t="s">
        <v>911</v>
      </c>
      <c r="C61" s="757" t="s">
        <v>405</v>
      </c>
      <c r="D61" s="85" t="s">
        <v>827</v>
      </c>
      <c r="E61" s="750">
        <f t="shared" si="6"/>
        <v>29</v>
      </c>
      <c r="F61" s="85" t="s">
        <v>912</v>
      </c>
      <c r="G61" s="751">
        <v>0.026967592592592595</v>
      </c>
      <c r="H61" s="751">
        <v>0.0194444444444446</v>
      </c>
      <c r="I61" s="751">
        <f t="shared" si="7"/>
        <v>0.007523148148147994</v>
      </c>
      <c r="J61" s="797">
        <v>3</v>
      </c>
      <c r="K61" s="85" t="s">
        <v>809</v>
      </c>
      <c r="N61" s="731"/>
      <c r="O61" s="731"/>
      <c r="P61" s="731"/>
      <c r="Q61" s="731"/>
    </row>
    <row r="62" spans="1:17" s="754" customFormat="1" ht="15" customHeight="1">
      <c r="A62" s="85" t="s">
        <v>89</v>
      </c>
      <c r="B62" s="755" t="s">
        <v>913</v>
      </c>
      <c r="C62" s="757" t="s">
        <v>392</v>
      </c>
      <c r="D62" s="749">
        <v>1990</v>
      </c>
      <c r="E62" s="750">
        <f t="shared" si="6"/>
        <v>26</v>
      </c>
      <c r="F62" s="85" t="s">
        <v>742</v>
      </c>
      <c r="G62" s="751">
        <v>0.02596064814814815</v>
      </c>
      <c r="H62" s="751">
        <v>0.018402777777778</v>
      </c>
      <c r="I62" s="751">
        <f t="shared" si="7"/>
        <v>0.007557870370370149</v>
      </c>
      <c r="J62" s="800">
        <v>4</v>
      </c>
      <c r="K62" s="85" t="s">
        <v>809</v>
      </c>
      <c r="N62" s="731" t="s">
        <v>914</v>
      </c>
      <c r="O62" s="731"/>
      <c r="P62" s="731"/>
      <c r="Q62" s="731" t="s">
        <v>915</v>
      </c>
    </row>
    <row r="63" spans="1:17" s="754" customFormat="1" ht="15" customHeight="1">
      <c r="A63" s="85" t="s">
        <v>90</v>
      </c>
      <c r="B63" s="755" t="s">
        <v>916</v>
      </c>
      <c r="C63" s="757" t="s">
        <v>820</v>
      </c>
      <c r="D63" s="749" t="s">
        <v>917</v>
      </c>
      <c r="E63" s="750">
        <f t="shared" si="6"/>
        <v>23</v>
      </c>
      <c r="F63" s="85" t="s">
        <v>744</v>
      </c>
      <c r="G63" s="751">
        <v>0.02665509259259259</v>
      </c>
      <c r="H63" s="751">
        <v>0.0187500000000002</v>
      </c>
      <c r="I63" s="751">
        <f t="shared" si="7"/>
        <v>0.00790509259259239</v>
      </c>
      <c r="J63" s="797">
        <v>5</v>
      </c>
      <c r="K63" s="85" t="s">
        <v>809</v>
      </c>
      <c r="N63" s="731" t="s">
        <v>863</v>
      </c>
      <c r="O63" s="731" t="s">
        <v>918</v>
      </c>
      <c r="P63" s="731"/>
      <c r="Q63" s="731"/>
    </row>
    <row r="64" spans="1:17" s="754" customFormat="1" ht="15" customHeight="1">
      <c r="A64" s="85" t="s">
        <v>92</v>
      </c>
      <c r="B64" s="755" t="s">
        <v>919</v>
      </c>
      <c r="C64" s="757" t="s">
        <v>405</v>
      </c>
      <c r="D64" s="85" t="s">
        <v>920</v>
      </c>
      <c r="E64" s="750">
        <f t="shared" si="6"/>
        <v>22</v>
      </c>
      <c r="F64" s="85" t="s">
        <v>921</v>
      </c>
      <c r="G64" s="751">
        <v>0.030474537037037036</v>
      </c>
      <c r="H64" s="751">
        <v>0.0222222222222222</v>
      </c>
      <c r="I64" s="751">
        <f t="shared" si="7"/>
        <v>0.008252314814814837</v>
      </c>
      <c r="J64" s="800">
        <v>6</v>
      </c>
      <c r="K64" s="85" t="s">
        <v>809</v>
      </c>
      <c r="N64" s="731"/>
      <c r="O64" s="731"/>
      <c r="P64" s="731"/>
      <c r="Q64" s="731"/>
    </row>
    <row r="65" spans="1:17" s="754" customFormat="1" ht="15" customHeight="1">
      <c r="A65" s="85" t="s">
        <v>95</v>
      </c>
      <c r="B65" s="755" t="s">
        <v>922</v>
      </c>
      <c r="C65" s="757" t="s">
        <v>377</v>
      </c>
      <c r="D65" s="85" t="s">
        <v>846</v>
      </c>
      <c r="E65" s="750">
        <f t="shared" si="6"/>
        <v>24</v>
      </c>
      <c r="F65" s="85" t="s">
        <v>923</v>
      </c>
      <c r="G65" s="751">
        <v>0.028148148148148148</v>
      </c>
      <c r="H65" s="751">
        <v>0.0197916666666668</v>
      </c>
      <c r="I65" s="751">
        <f t="shared" si="7"/>
        <v>0.008356481481481347</v>
      </c>
      <c r="J65" s="797">
        <v>7</v>
      </c>
      <c r="K65" s="85" t="s">
        <v>809</v>
      </c>
      <c r="N65" s="731"/>
      <c r="O65" s="731"/>
      <c r="P65" s="731"/>
      <c r="Q65" s="731"/>
    </row>
    <row r="66" spans="1:17" s="754" customFormat="1" ht="15" customHeight="1">
      <c r="A66" s="85" t="s">
        <v>96</v>
      </c>
      <c r="B66" s="762" t="s">
        <v>924</v>
      </c>
      <c r="C66" s="757" t="s">
        <v>19</v>
      </c>
      <c r="D66" s="85" t="s">
        <v>827</v>
      </c>
      <c r="E66" s="750">
        <f t="shared" si="6"/>
        <v>29</v>
      </c>
      <c r="F66" s="85" t="s">
        <v>925</v>
      </c>
      <c r="G66" s="751">
        <v>0.02798611111111111</v>
      </c>
      <c r="H66" s="751">
        <v>0.0190972222222224</v>
      </c>
      <c r="I66" s="751">
        <f t="shared" si="7"/>
        <v>0.00888888888888871</v>
      </c>
      <c r="J66" s="800">
        <v>8</v>
      </c>
      <c r="K66" s="85" t="s">
        <v>809</v>
      </c>
      <c r="N66" s="731"/>
      <c r="O66" s="731"/>
      <c r="P66" s="731"/>
      <c r="Q66" s="731"/>
    </row>
    <row r="67" spans="1:17" s="754" customFormat="1" ht="15" customHeight="1">
      <c r="A67" s="85" t="s">
        <v>97</v>
      </c>
      <c r="B67" s="762" t="s">
        <v>926</v>
      </c>
      <c r="C67" s="748" t="s">
        <v>814</v>
      </c>
      <c r="D67" s="768" t="s">
        <v>927</v>
      </c>
      <c r="E67" s="759">
        <f t="shared" si="6"/>
        <v>39</v>
      </c>
      <c r="F67" s="85" t="s">
        <v>741</v>
      </c>
      <c r="G67" s="751">
        <v>0.027141203703703706</v>
      </c>
      <c r="H67" s="751">
        <v>0.0180555555555558</v>
      </c>
      <c r="I67" s="751">
        <f t="shared" si="7"/>
        <v>0.009085648148147905</v>
      </c>
      <c r="J67" s="797">
        <v>9</v>
      </c>
      <c r="K67" s="85" t="s">
        <v>809</v>
      </c>
      <c r="N67" s="731"/>
      <c r="O67" s="731"/>
      <c r="P67" s="731"/>
      <c r="Q67" s="731"/>
    </row>
    <row r="68" spans="1:17" s="754" customFormat="1" ht="15" customHeight="1">
      <c r="A68" s="85" t="s">
        <v>99</v>
      </c>
      <c r="B68" s="755" t="s">
        <v>716</v>
      </c>
      <c r="C68" s="748" t="s">
        <v>834</v>
      </c>
      <c r="D68" s="759">
        <v>1954</v>
      </c>
      <c r="E68" s="759">
        <f t="shared" si="6"/>
        <v>62</v>
      </c>
      <c r="F68" s="85" t="s">
        <v>928</v>
      </c>
      <c r="G68" s="751">
        <v>0.030659722222222224</v>
      </c>
      <c r="H68" s="751">
        <v>0.0215277777777778</v>
      </c>
      <c r="I68" s="751">
        <f t="shared" si="7"/>
        <v>0.009131944444444425</v>
      </c>
      <c r="J68" s="800">
        <v>10</v>
      </c>
      <c r="K68" s="85" t="s">
        <v>809</v>
      </c>
      <c r="N68" s="731"/>
      <c r="O68" s="731"/>
      <c r="P68" s="731"/>
      <c r="Q68" s="731"/>
    </row>
    <row r="69" spans="1:17" s="754" customFormat="1" ht="15" customHeight="1">
      <c r="A69" s="85" t="s">
        <v>88</v>
      </c>
      <c r="B69" s="769" t="s">
        <v>929</v>
      </c>
      <c r="C69" s="772" t="s">
        <v>832</v>
      </c>
      <c r="D69" s="759">
        <v>1981</v>
      </c>
      <c r="E69" s="759">
        <f t="shared" si="6"/>
        <v>35</v>
      </c>
      <c r="F69" s="85" t="s">
        <v>930</v>
      </c>
      <c r="G69" s="751">
        <v>0.029421296296296296</v>
      </c>
      <c r="H69" s="751">
        <v>0.020138888888889</v>
      </c>
      <c r="I69" s="751">
        <f t="shared" si="7"/>
        <v>0.009282407407407295</v>
      </c>
      <c r="J69" s="797">
        <v>11</v>
      </c>
      <c r="K69" s="85" t="s">
        <v>809</v>
      </c>
      <c r="N69" s="731"/>
      <c r="O69" s="731"/>
      <c r="P69" s="731"/>
      <c r="Q69" s="731"/>
    </row>
    <row r="70" spans="1:17" s="754" customFormat="1" ht="15" customHeight="1">
      <c r="A70" s="85" t="s">
        <v>94</v>
      </c>
      <c r="B70" s="755" t="s">
        <v>931</v>
      </c>
      <c r="C70" s="757" t="s">
        <v>832</v>
      </c>
      <c r="D70" s="749">
        <v>1990</v>
      </c>
      <c r="E70" s="750">
        <f t="shared" si="6"/>
        <v>26</v>
      </c>
      <c r="F70" s="85" t="s">
        <v>932</v>
      </c>
      <c r="G70" s="751">
        <v>0.030821759259259257</v>
      </c>
      <c r="H70" s="751">
        <v>0.0211805555555556</v>
      </c>
      <c r="I70" s="751">
        <f t="shared" si="7"/>
        <v>0.009641203703703659</v>
      </c>
      <c r="J70" s="800">
        <v>12</v>
      </c>
      <c r="K70" s="85" t="s">
        <v>809</v>
      </c>
      <c r="N70" s="731"/>
      <c r="O70" s="731"/>
      <c r="P70" s="731"/>
      <c r="Q70" s="731"/>
    </row>
    <row r="71" spans="1:17" s="754" customFormat="1" ht="15" customHeight="1">
      <c r="A71" s="85" t="s">
        <v>100</v>
      </c>
      <c r="B71" s="755" t="s">
        <v>933</v>
      </c>
      <c r="C71" s="757" t="s">
        <v>841</v>
      </c>
      <c r="D71" s="85" t="s">
        <v>815</v>
      </c>
      <c r="E71" s="750">
        <f t="shared" si="6"/>
        <v>27</v>
      </c>
      <c r="F71" s="85" t="s">
        <v>934</v>
      </c>
      <c r="G71" s="751">
        <v>0.031574074074074074</v>
      </c>
      <c r="H71" s="751">
        <v>0.021875</v>
      </c>
      <c r="I71" s="751">
        <f t="shared" si="7"/>
        <v>0.009699074074074075</v>
      </c>
      <c r="J71" s="797">
        <v>13</v>
      </c>
      <c r="K71" s="85" t="s">
        <v>809</v>
      </c>
      <c r="N71" s="731"/>
      <c r="O71" s="731"/>
      <c r="P71" s="731"/>
      <c r="Q71" s="731"/>
    </row>
    <row r="72" spans="1:17" s="754" customFormat="1" ht="15" customHeight="1">
      <c r="A72" s="85" t="s">
        <v>101</v>
      </c>
      <c r="B72" s="760" t="s">
        <v>935</v>
      </c>
      <c r="C72" s="803" t="s">
        <v>836</v>
      </c>
      <c r="D72" s="749">
        <v>1988</v>
      </c>
      <c r="E72" s="750">
        <f t="shared" si="6"/>
        <v>28</v>
      </c>
      <c r="F72" s="85" t="s">
        <v>936</v>
      </c>
      <c r="G72" s="751">
        <v>0.033680555555555554</v>
      </c>
      <c r="H72" s="751">
        <v>0.0239583333333332</v>
      </c>
      <c r="I72" s="751">
        <f t="shared" si="7"/>
        <v>0.009722222222222354</v>
      </c>
      <c r="J72" s="800">
        <v>14</v>
      </c>
      <c r="K72" s="85" t="s">
        <v>809</v>
      </c>
      <c r="N72" s="731" t="s">
        <v>937</v>
      </c>
      <c r="O72" s="731"/>
      <c r="P72" s="731"/>
      <c r="Q72" s="731"/>
    </row>
    <row r="73" spans="1:18" s="801" customFormat="1" ht="15" customHeight="1">
      <c r="A73" s="85" t="s">
        <v>91</v>
      </c>
      <c r="B73" s="762" t="s">
        <v>938</v>
      </c>
      <c r="C73" s="757" t="s">
        <v>826</v>
      </c>
      <c r="D73" s="759">
        <v>1979</v>
      </c>
      <c r="E73" s="759">
        <f t="shared" si="6"/>
        <v>37</v>
      </c>
      <c r="F73" s="85" t="s">
        <v>939</v>
      </c>
      <c r="G73" s="751">
        <v>0.0305787037037037</v>
      </c>
      <c r="H73" s="751">
        <v>0.0204861111111112</v>
      </c>
      <c r="I73" s="751">
        <f t="shared" si="7"/>
        <v>0.0100925925925925</v>
      </c>
      <c r="J73" s="797">
        <v>15</v>
      </c>
      <c r="K73" s="85" t="s">
        <v>809</v>
      </c>
      <c r="L73" s="754"/>
      <c r="M73" s="754"/>
      <c r="N73" s="731"/>
      <c r="O73" s="731"/>
      <c r="P73" s="731" t="s">
        <v>940</v>
      </c>
      <c r="Q73" s="731"/>
      <c r="R73" s="754"/>
    </row>
    <row r="74" spans="1:17" s="754" customFormat="1" ht="15" customHeight="1">
      <c r="A74" s="85" t="s">
        <v>85</v>
      </c>
      <c r="B74" s="773" t="s">
        <v>941</v>
      </c>
      <c r="C74" s="774" t="s">
        <v>26</v>
      </c>
      <c r="D74" s="774" t="s">
        <v>808</v>
      </c>
      <c r="E74" s="775">
        <f t="shared" si="6"/>
        <v>28</v>
      </c>
      <c r="F74" s="85" t="s">
        <v>942</v>
      </c>
      <c r="G74" s="751">
        <v>0.03469907407407408</v>
      </c>
      <c r="H74" s="751">
        <v>0.023611111111111</v>
      </c>
      <c r="I74" s="751">
        <f t="shared" si="7"/>
        <v>0.011087962962963077</v>
      </c>
      <c r="J74" s="776" t="s">
        <v>876</v>
      </c>
      <c r="K74" s="85" t="s">
        <v>809</v>
      </c>
      <c r="N74" s="731"/>
      <c r="O74" s="731"/>
      <c r="P74" s="731"/>
      <c r="Q74" s="731"/>
    </row>
    <row r="75" spans="1:17" s="754" customFormat="1" ht="15" customHeight="1">
      <c r="A75" s="85" t="s">
        <v>216</v>
      </c>
      <c r="B75" s="755" t="s">
        <v>943</v>
      </c>
      <c r="C75" s="757" t="s">
        <v>841</v>
      </c>
      <c r="D75" s="85" t="s">
        <v>846</v>
      </c>
      <c r="E75" s="750">
        <f t="shared" si="6"/>
        <v>24</v>
      </c>
      <c r="F75" s="85" t="s">
        <v>944</v>
      </c>
      <c r="G75" s="751">
        <v>0.033935185185185186</v>
      </c>
      <c r="H75" s="751">
        <v>0.0208333333333334</v>
      </c>
      <c r="I75" s="751">
        <f t="shared" si="7"/>
        <v>0.013101851851851785</v>
      </c>
      <c r="J75" s="797">
        <v>16</v>
      </c>
      <c r="K75" s="85" t="s">
        <v>809</v>
      </c>
      <c r="N75" s="731"/>
      <c r="O75" s="731"/>
      <c r="P75" s="731"/>
      <c r="Q75" s="731"/>
    </row>
    <row r="76" spans="1:17" s="754" customFormat="1" ht="15" customHeight="1">
      <c r="A76" s="85" t="s">
        <v>218</v>
      </c>
      <c r="B76" s="773" t="s">
        <v>945</v>
      </c>
      <c r="C76" s="774" t="s">
        <v>875</v>
      </c>
      <c r="D76" s="774" t="s">
        <v>839</v>
      </c>
      <c r="E76" s="775">
        <f t="shared" si="6"/>
        <v>26</v>
      </c>
      <c r="F76" s="85" t="s">
        <v>946</v>
      </c>
      <c r="G76" s="751">
        <v>0.042256944444444444</v>
      </c>
      <c r="H76" s="751">
        <v>0.0229166666666666</v>
      </c>
      <c r="I76" s="751">
        <f t="shared" si="7"/>
        <v>0.019340277777777845</v>
      </c>
      <c r="J76" s="776" t="s">
        <v>876</v>
      </c>
      <c r="K76" s="85" t="s">
        <v>809</v>
      </c>
      <c r="N76" s="731"/>
      <c r="O76" s="731"/>
      <c r="P76" s="731"/>
      <c r="Q76" s="731"/>
    </row>
    <row r="77" spans="1:17" s="745" customFormat="1" ht="15" customHeight="1">
      <c r="A77" s="738"/>
      <c r="B77" s="739" t="s">
        <v>847</v>
      </c>
      <c r="C77" s="740"/>
      <c r="D77" s="741"/>
      <c r="E77" s="804"/>
      <c r="F77" s="741"/>
      <c r="G77" s="742"/>
      <c r="H77" s="763"/>
      <c r="I77" s="764"/>
      <c r="J77" s="743"/>
      <c r="K77" s="765"/>
      <c r="N77" s="805"/>
      <c r="O77" s="746"/>
      <c r="P77" s="746"/>
      <c r="Q77" s="746"/>
    </row>
    <row r="78" spans="1:17" s="754" customFormat="1" ht="15" customHeight="1">
      <c r="A78" s="85" t="s">
        <v>83</v>
      </c>
      <c r="B78" s="747" t="s">
        <v>947</v>
      </c>
      <c r="C78" s="757" t="s">
        <v>807</v>
      </c>
      <c r="D78" s="749" t="s">
        <v>871</v>
      </c>
      <c r="E78" s="750">
        <f aca="true" t="shared" si="8" ref="E78:E95">$D$5-D78</f>
        <v>31</v>
      </c>
      <c r="F78" s="85" t="s">
        <v>948</v>
      </c>
      <c r="G78" s="751">
        <v>0.031956018518518516</v>
      </c>
      <c r="H78" s="751">
        <v>0.025</v>
      </c>
      <c r="I78" s="751">
        <f aca="true" t="shared" si="9" ref="I78:I94">G78-H78</f>
        <v>0.006956018518518514</v>
      </c>
      <c r="J78" s="797">
        <v>1</v>
      </c>
      <c r="K78" s="85" t="s">
        <v>809</v>
      </c>
      <c r="N78" s="731" t="s">
        <v>949</v>
      </c>
      <c r="O78" s="731" t="s">
        <v>950</v>
      </c>
      <c r="P78" s="731"/>
      <c r="Q78" s="731" t="s">
        <v>951</v>
      </c>
    </row>
    <row r="79" spans="1:17" s="754" customFormat="1" ht="15" customHeight="1">
      <c r="A79" s="85" t="s">
        <v>86</v>
      </c>
      <c r="B79" s="806" t="s">
        <v>952</v>
      </c>
      <c r="C79" s="757" t="s">
        <v>392</v>
      </c>
      <c r="D79" s="85" t="s">
        <v>867</v>
      </c>
      <c r="E79" s="750">
        <f t="shared" si="8"/>
        <v>32</v>
      </c>
      <c r="F79" s="85" t="s">
        <v>953</v>
      </c>
      <c r="G79" s="751">
        <v>0.031608796296296295</v>
      </c>
      <c r="H79" s="751">
        <v>0.024305555555555556</v>
      </c>
      <c r="I79" s="751">
        <f t="shared" si="9"/>
        <v>0.007303240740740739</v>
      </c>
      <c r="J79" s="797">
        <v>2</v>
      </c>
      <c r="K79" s="85" t="s">
        <v>809</v>
      </c>
      <c r="N79" s="731"/>
      <c r="O79" s="731"/>
      <c r="P79" s="731"/>
      <c r="Q79" s="731"/>
    </row>
    <row r="80" spans="1:17" s="754" customFormat="1" ht="15" customHeight="1">
      <c r="A80" s="85" t="s">
        <v>87</v>
      </c>
      <c r="B80" s="747" t="s">
        <v>954</v>
      </c>
      <c r="C80" s="748" t="s">
        <v>834</v>
      </c>
      <c r="D80" s="749">
        <v>1980</v>
      </c>
      <c r="E80" s="750">
        <f t="shared" si="8"/>
        <v>36</v>
      </c>
      <c r="F80" s="85" t="s">
        <v>955</v>
      </c>
      <c r="G80" s="751">
        <v>0.035787037037037034</v>
      </c>
      <c r="H80" s="751">
        <v>0.0284722222222222</v>
      </c>
      <c r="I80" s="751">
        <f t="shared" si="9"/>
        <v>0.007314814814814833</v>
      </c>
      <c r="J80" s="797">
        <v>3</v>
      </c>
      <c r="K80" s="85" t="s">
        <v>809</v>
      </c>
      <c r="N80" s="731"/>
      <c r="O80" s="731"/>
      <c r="P80" s="731"/>
      <c r="Q80" s="731"/>
    </row>
    <row r="81" spans="1:17" s="754" customFormat="1" ht="15" customHeight="1">
      <c r="A81" s="85" t="s">
        <v>89</v>
      </c>
      <c r="B81" s="755" t="s">
        <v>956</v>
      </c>
      <c r="C81" s="748" t="s">
        <v>807</v>
      </c>
      <c r="D81" s="749">
        <v>1979</v>
      </c>
      <c r="E81" s="750">
        <f t="shared" si="8"/>
        <v>37</v>
      </c>
      <c r="F81" s="85" t="s">
        <v>957</v>
      </c>
      <c r="G81" s="751">
        <v>0.0340625</v>
      </c>
      <c r="H81" s="751">
        <v>0.0267361111111111</v>
      </c>
      <c r="I81" s="751">
        <f t="shared" si="9"/>
        <v>0.007326388888888903</v>
      </c>
      <c r="J81" s="797">
        <v>4</v>
      </c>
      <c r="K81" s="85" t="s">
        <v>809</v>
      </c>
      <c r="N81" s="731"/>
      <c r="O81" s="731"/>
      <c r="P81" s="731"/>
      <c r="Q81" s="731"/>
    </row>
    <row r="82" spans="1:17" s="754" customFormat="1" ht="15" customHeight="1">
      <c r="A82" s="85" t="s">
        <v>90</v>
      </c>
      <c r="B82" s="755" t="s">
        <v>958</v>
      </c>
      <c r="C82" s="748" t="s">
        <v>814</v>
      </c>
      <c r="D82" s="758">
        <v>1974</v>
      </c>
      <c r="E82" s="759">
        <f t="shared" si="8"/>
        <v>42</v>
      </c>
      <c r="F82" s="85" t="s">
        <v>959</v>
      </c>
      <c r="G82" s="751">
        <v>0.03298611111111111</v>
      </c>
      <c r="H82" s="751">
        <v>0.0253472222222222</v>
      </c>
      <c r="I82" s="751">
        <f t="shared" si="9"/>
        <v>0.00763888888888891</v>
      </c>
      <c r="J82" s="797">
        <v>5</v>
      </c>
      <c r="K82" s="85" t="s">
        <v>809</v>
      </c>
      <c r="N82" s="731" t="s">
        <v>960</v>
      </c>
      <c r="O82" s="731"/>
      <c r="P82" s="731"/>
      <c r="Q82" s="731" t="s">
        <v>961</v>
      </c>
    </row>
    <row r="83" spans="1:17" s="754" customFormat="1" ht="15" customHeight="1">
      <c r="A83" s="85" t="s">
        <v>92</v>
      </c>
      <c r="B83" s="755" t="s">
        <v>962</v>
      </c>
      <c r="C83" s="757" t="s">
        <v>405</v>
      </c>
      <c r="D83" s="85" t="s">
        <v>855</v>
      </c>
      <c r="E83" s="750">
        <f t="shared" si="8"/>
        <v>33</v>
      </c>
      <c r="F83" s="85" t="s">
        <v>963</v>
      </c>
      <c r="G83" s="751">
        <v>0.03648148148148148</v>
      </c>
      <c r="H83" s="751">
        <v>0.0288194444444444</v>
      </c>
      <c r="I83" s="751">
        <f t="shared" si="9"/>
        <v>0.007662037037037082</v>
      </c>
      <c r="J83" s="797">
        <v>6</v>
      </c>
      <c r="K83" s="85" t="s">
        <v>809</v>
      </c>
      <c r="N83" s="731"/>
      <c r="O83" s="731"/>
      <c r="P83" s="731"/>
      <c r="Q83" s="731"/>
    </row>
    <row r="84" spans="1:18" s="807" customFormat="1" ht="15" customHeight="1">
      <c r="A84" s="85" t="s">
        <v>95</v>
      </c>
      <c r="B84" s="755" t="s">
        <v>964</v>
      </c>
      <c r="C84" s="757" t="s">
        <v>820</v>
      </c>
      <c r="D84" s="749" t="s">
        <v>965</v>
      </c>
      <c r="E84" s="750">
        <f t="shared" si="8"/>
        <v>40</v>
      </c>
      <c r="F84" s="85" t="s">
        <v>966</v>
      </c>
      <c r="G84" s="751">
        <v>0.032326388888888884</v>
      </c>
      <c r="H84" s="751">
        <v>0.024652777777777777</v>
      </c>
      <c r="I84" s="751">
        <f t="shared" si="9"/>
        <v>0.007673611111111107</v>
      </c>
      <c r="J84" s="797">
        <v>7</v>
      </c>
      <c r="K84" s="85" t="s">
        <v>809</v>
      </c>
      <c r="L84" s="754"/>
      <c r="M84" s="754"/>
      <c r="N84" s="731" t="s">
        <v>967</v>
      </c>
      <c r="O84" s="731" t="s">
        <v>968</v>
      </c>
      <c r="P84" s="731"/>
      <c r="Q84" s="731"/>
      <c r="R84" s="754"/>
    </row>
    <row r="85" spans="1:17" s="754" customFormat="1" ht="15" customHeight="1">
      <c r="A85" s="85" t="s">
        <v>96</v>
      </c>
      <c r="B85" s="755" t="s">
        <v>969</v>
      </c>
      <c r="C85" s="757" t="s">
        <v>405</v>
      </c>
      <c r="D85" s="85" t="s">
        <v>855</v>
      </c>
      <c r="E85" s="750">
        <f t="shared" si="8"/>
        <v>33</v>
      </c>
      <c r="F85" s="85" t="s">
        <v>970</v>
      </c>
      <c r="G85" s="751">
        <v>0.03513888888888889</v>
      </c>
      <c r="H85" s="751">
        <v>0.0274305555555555</v>
      </c>
      <c r="I85" s="751">
        <f t="shared" si="9"/>
        <v>0.007708333333333393</v>
      </c>
      <c r="J85" s="797">
        <v>8</v>
      </c>
      <c r="K85" s="85" t="s">
        <v>809</v>
      </c>
      <c r="N85" s="731"/>
      <c r="O85" s="731"/>
      <c r="P85" s="731"/>
      <c r="Q85" s="731"/>
    </row>
    <row r="86" spans="1:17" s="754" customFormat="1" ht="15" customHeight="1">
      <c r="A86" s="85" t="s">
        <v>97</v>
      </c>
      <c r="B86" s="762" t="s">
        <v>971</v>
      </c>
      <c r="C86" s="757" t="s">
        <v>826</v>
      </c>
      <c r="D86" s="768" t="s">
        <v>972</v>
      </c>
      <c r="E86" s="759">
        <f t="shared" si="8"/>
        <v>43</v>
      </c>
      <c r="F86" s="85" t="s">
        <v>973</v>
      </c>
      <c r="G86" s="751">
        <v>0.03344907407407407</v>
      </c>
      <c r="H86" s="751">
        <v>0.0256944444444444</v>
      </c>
      <c r="I86" s="751">
        <f t="shared" si="9"/>
        <v>0.007754629629629667</v>
      </c>
      <c r="J86" s="797">
        <v>9</v>
      </c>
      <c r="K86" s="85" t="s">
        <v>809</v>
      </c>
      <c r="N86" s="731"/>
      <c r="O86" s="731"/>
      <c r="P86" s="731"/>
      <c r="Q86" s="731"/>
    </row>
    <row r="87" spans="1:17" s="754" customFormat="1" ht="15" customHeight="1">
      <c r="A87" s="85" t="s">
        <v>99</v>
      </c>
      <c r="B87" s="755" t="s">
        <v>974</v>
      </c>
      <c r="C87" s="757" t="s">
        <v>377</v>
      </c>
      <c r="D87" s="85" t="s">
        <v>873</v>
      </c>
      <c r="E87" s="750">
        <f t="shared" si="8"/>
        <v>34</v>
      </c>
      <c r="F87" s="85" t="s">
        <v>975</v>
      </c>
      <c r="G87" s="751">
        <v>0.03783564814814815</v>
      </c>
      <c r="H87" s="751">
        <v>0.0291666666666666</v>
      </c>
      <c r="I87" s="751">
        <f t="shared" si="9"/>
        <v>0.008668981481481552</v>
      </c>
      <c r="J87" s="797">
        <v>10</v>
      </c>
      <c r="K87" s="85" t="s">
        <v>809</v>
      </c>
      <c r="N87" s="731"/>
      <c r="O87" s="731"/>
      <c r="P87" s="731"/>
      <c r="Q87" s="731"/>
    </row>
    <row r="88" spans="1:17" s="754" customFormat="1" ht="15" customHeight="1">
      <c r="A88" s="85" t="s">
        <v>88</v>
      </c>
      <c r="B88" s="755" t="s">
        <v>976</v>
      </c>
      <c r="C88" s="757" t="s">
        <v>832</v>
      </c>
      <c r="D88" s="749">
        <v>1980</v>
      </c>
      <c r="E88" s="750">
        <f t="shared" si="8"/>
        <v>36</v>
      </c>
      <c r="F88" s="85" t="s">
        <v>977</v>
      </c>
      <c r="G88" s="751">
        <v>0.03681712962962963</v>
      </c>
      <c r="H88" s="751">
        <v>0.028125</v>
      </c>
      <c r="I88" s="751">
        <f t="shared" si="9"/>
        <v>0.00869212962962963</v>
      </c>
      <c r="J88" s="797">
        <v>11</v>
      </c>
      <c r="K88" s="85" t="s">
        <v>809</v>
      </c>
      <c r="N88" s="731"/>
      <c r="O88" s="731"/>
      <c r="P88" s="731"/>
      <c r="Q88" s="731"/>
    </row>
    <row r="89" spans="1:17" s="754" customFormat="1" ht="15" customHeight="1">
      <c r="A89" s="85" t="s">
        <v>94</v>
      </c>
      <c r="B89" s="755" t="s">
        <v>978</v>
      </c>
      <c r="C89" s="757" t="s">
        <v>832</v>
      </c>
      <c r="D89" s="759">
        <v>1958</v>
      </c>
      <c r="E89" s="759">
        <f t="shared" si="8"/>
        <v>58</v>
      </c>
      <c r="F89" s="85" t="s">
        <v>979</v>
      </c>
      <c r="G89" s="751">
        <v>0.038796296296296294</v>
      </c>
      <c r="H89" s="751">
        <v>0.0295138888888889</v>
      </c>
      <c r="I89" s="751">
        <f t="shared" si="9"/>
        <v>0.009282407407407395</v>
      </c>
      <c r="J89" s="797">
        <v>12</v>
      </c>
      <c r="K89" s="85" t="s">
        <v>809</v>
      </c>
      <c r="N89" s="731"/>
      <c r="O89" s="731"/>
      <c r="P89" s="731"/>
      <c r="Q89" s="731"/>
    </row>
    <row r="90" spans="1:17" s="754" customFormat="1" ht="15" customHeight="1">
      <c r="A90" s="85" t="s">
        <v>100</v>
      </c>
      <c r="B90" s="773" t="s">
        <v>980</v>
      </c>
      <c r="C90" s="774" t="s">
        <v>26</v>
      </c>
      <c r="D90" s="774" t="s">
        <v>981</v>
      </c>
      <c r="E90" s="775">
        <f t="shared" si="8"/>
        <v>36</v>
      </c>
      <c r="F90" s="85" t="s">
        <v>982</v>
      </c>
      <c r="G90" s="751">
        <v>0.039143518518518515</v>
      </c>
      <c r="H90" s="751">
        <v>0.0298611111111111</v>
      </c>
      <c r="I90" s="751">
        <f t="shared" si="9"/>
        <v>0.009282407407407416</v>
      </c>
      <c r="J90" s="776" t="s">
        <v>876</v>
      </c>
      <c r="K90" s="85" t="s">
        <v>809</v>
      </c>
      <c r="N90" s="731"/>
      <c r="O90" s="731"/>
      <c r="P90" s="731"/>
      <c r="Q90" s="731"/>
    </row>
    <row r="91" spans="1:17" s="754" customFormat="1" ht="15" customHeight="1">
      <c r="A91" s="85" t="s">
        <v>101</v>
      </c>
      <c r="B91" s="755" t="s">
        <v>983</v>
      </c>
      <c r="C91" s="757" t="s">
        <v>19</v>
      </c>
      <c r="D91" s="759">
        <v>1960</v>
      </c>
      <c r="E91" s="759">
        <f t="shared" si="8"/>
        <v>56</v>
      </c>
      <c r="F91" s="85" t="s">
        <v>984</v>
      </c>
      <c r="G91" s="751">
        <v>0.03729166666666667</v>
      </c>
      <c r="H91" s="751">
        <v>0.0260416666666667</v>
      </c>
      <c r="I91" s="751">
        <f t="shared" si="9"/>
        <v>0.011249999999999968</v>
      </c>
      <c r="J91" s="808">
        <v>13</v>
      </c>
      <c r="K91" s="85" t="s">
        <v>809</v>
      </c>
      <c r="N91" s="731" t="s">
        <v>985</v>
      </c>
      <c r="O91" s="731" t="s">
        <v>986</v>
      </c>
      <c r="P91" s="731"/>
      <c r="Q91" s="731"/>
    </row>
    <row r="92" spans="1:17" s="754" customFormat="1" ht="15" customHeight="1">
      <c r="A92" s="85" t="s">
        <v>91</v>
      </c>
      <c r="B92" s="755" t="s">
        <v>987</v>
      </c>
      <c r="C92" s="757" t="s">
        <v>836</v>
      </c>
      <c r="D92" s="759">
        <v>1975</v>
      </c>
      <c r="E92" s="759">
        <f t="shared" si="8"/>
        <v>41</v>
      </c>
      <c r="F92" s="85" t="s">
        <v>988</v>
      </c>
      <c r="G92" s="751">
        <v>0.04186342592592593</v>
      </c>
      <c r="H92" s="751">
        <v>0.0302083333333333</v>
      </c>
      <c r="I92" s="751">
        <f t="shared" si="9"/>
        <v>0.01165509259259263</v>
      </c>
      <c r="J92" s="808">
        <v>14</v>
      </c>
      <c r="K92" s="85" t="s">
        <v>809</v>
      </c>
      <c r="N92" s="731" t="s">
        <v>989</v>
      </c>
      <c r="O92" s="731"/>
      <c r="P92" s="731"/>
      <c r="Q92" s="731"/>
    </row>
    <row r="93" spans="1:17" s="754" customFormat="1" ht="15" customHeight="1">
      <c r="A93" s="85" t="s">
        <v>218</v>
      </c>
      <c r="B93" s="773" t="s">
        <v>990</v>
      </c>
      <c r="C93" s="774" t="s">
        <v>991</v>
      </c>
      <c r="D93" s="775">
        <v>1984</v>
      </c>
      <c r="E93" s="775">
        <f t="shared" si="8"/>
        <v>32</v>
      </c>
      <c r="F93" s="85" t="s">
        <v>992</v>
      </c>
      <c r="G93" s="751">
        <v>0.03697916666666667</v>
      </c>
      <c r="H93" s="751">
        <v>0.0232638888888888</v>
      </c>
      <c r="I93" s="751">
        <f t="shared" si="9"/>
        <v>0.013715277777777868</v>
      </c>
      <c r="J93" s="776" t="s">
        <v>876</v>
      </c>
      <c r="K93" s="85" t="s">
        <v>809</v>
      </c>
      <c r="N93" s="731"/>
      <c r="O93" s="731" t="s">
        <v>993</v>
      </c>
      <c r="P93" s="731"/>
      <c r="Q93" s="731"/>
    </row>
    <row r="94" spans="1:17" s="754" customFormat="1" ht="15" customHeight="1">
      <c r="A94" s="85" t="s">
        <v>85</v>
      </c>
      <c r="B94" s="755" t="s">
        <v>258</v>
      </c>
      <c r="C94" s="757" t="s">
        <v>841</v>
      </c>
      <c r="D94" s="85" t="s">
        <v>842</v>
      </c>
      <c r="E94" s="750">
        <f t="shared" si="8"/>
        <v>35</v>
      </c>
      <c r="F94" s="85" t="s">
        <v>994</v>
      </c>
      <c r="G94" s="751">
        <v>0.048136574074074075</v>
      </c>
      <c r="H94" s="751">
        <v>0.0270833333333333</v>
      </c>
      <c r="I94" s="751">
        <f t="shared" si="9"/>
        <v>0.021053240740740775</v>
      </c>
      <c r="J94" s="808">
        <v>15</v>
      </c>
      <c r="K94" s="85" t="s">
        <v>809</v>
      </c>
      <c r="N94" s="731"/>
      <c r="O94" s="731"/>
      <c r="P94" s="731"/>
      <c r="Q94" s="731"/>
    </row>
    <row r="95" spans="1:18" s="754" customFormat="1" ht="15" customHeight="1">
      <c r="A95" s="85" t="s">
        <v>216</v>
      </c>
      <c r="B95" s="755" t="s">
        <v>995</v>
      </c>
      <c r="C95" s="757" t="s">
        <v>19</v>
      </c>
      <c r="D95" s="809">
        <v>1976</v>
      </c>
      <c r="E95" s="810">
        <f t="shared" si="8"/>
        <v>40</v>
      </c>
      <c r="F95" s="85" t="s">
        <v>996</v>
      </c>
      <c r="G95" s="811"/>
      <c r="H95" s="751">
        <v>0.0263888888888889</v>
      </c>
      <c r="I95" s="797" t="s">
        <v>997</v>
      </c>
      <c r="J95" s="808" t="s">
        <v>743</v>
      </c>
      <c r="K95" s="812" t="s">
        <v>809</v>
      </c>
      <c r="L95" s="807"/>
      <c r="M95" s="807"/>
      <c r="N95" s="813"/>
      <c r="O95" s="813"/>
      <c r="P95" s="813"/>
      <c r="Q95" s="813"/>
      <c r="R95" s="807"/>
    </row>
    <row r="96" spans="1:17" s="745" customFormat="1" ht="15" customHeight="1">
      <c r="A96" s="738"/>
      <c r="B96" s="739" t="s">
        <v>878</v>
      </c>
      <c r="C96" s="740"/>
      <c r="D96" s="741"/>
      <c r="E96" s="804"/>
      <c r="F96" s="741"/>
      <c r="G96" s="742"/>
      <c r="H96" s="763"/>
      <c r="I96" s="777"/>
      <c r="J96" s="743"/>
      <c r="K96" s="765"/>
      <c r="N96" s="731"/>
      <c r="O96" s="746"/>
      <c r="P96" s="746"/>
      <c r="Q96" s="746"/>
    </row>
    <row r="97" spans="1:17" s="754" customFormat="1" ht="15" customHeight="1">
      <c r="A97" s="85" t="s">
        <v>83</v>
      </c>
      <c r="B97" s="796" t="s">
        <v>998</v>
      </c>
      <c r="C97" s="748" t="s">
        <v>807</v>
      </c>
      <c r="D97" s="766" t="s">
        <v>999</v>
      </c>
      <c r="E97" s="750">
        <f aca="true" t="shared" si="10" ref="E97:E111">$D$5-D97</f>
        <v>42</v>
      </c>
      <c r="F97" s="85" t="s">
        <v>1000</v>
      </c>
      <c r="G97" s="751">
        <v>0.03741898148148148</v>
      </c>
      <c r="H97" s="751">
        <v>0.030555555555555555</v>
      </c>
      <c r="I97" s="751">
        <f aca="true" t="shared" si="11" ref="I97:I110">G97-H97</f>
        <v>0.006863425925925922</v>
      </c>
      <c r="J97" s="797">
        <v>1</v>
      </c>
      <c r="K97" s="85" t="s">
        <v>809</v>
      </c>
      <c r="N97" s="731" t="s">
        <v>1001</v>
      </c>
      <c r="O97" s="731" t="s">
        <v>1002</v>
      </c>
      <c r="P97" s="731" t="s">
        <v>1003</v>
      </c>
      <c r="Q97" s="731"/>
    </row>
    <row r="98" spans="1:17" s="754" customFormat="1" ht="15" customHeight="1">
      <c r="A98" s="85" t="s">
        <v>86</v>
      </c>
      <c r="B98" s="796" t="s">
        <v>1004</v>
      </c>
      <c r="C98" s="748" t="s">
        <v>392</v>
      </c>
      <c r="D98" s="749" t="s">
        <v>1005</v>
      </c>
      <c r="E98" s="750">
        <f t="shared" si="10"/>
        <v>49</v>
      </c>
      <c r="F98" s="85" t="s">
        <v>1006</v>
      </c>
      <c r="G98" s="751">
        <v>0.03903935185185185</v>
      </c>
      <c r="H98" s="751">
        <v>0.0315972222222222</v>
      </c>
      <c r="I98" s="751">
        <f t="shared" si="11"/>
        <v>0.007442129629629653</v>
      </c>
      <c r="J98" s="797">
        <v>2</v>
      </c>
      <c r="K98" s="85" t="s">
        <v>809</v>
      </c>
      <c r="N98" s="731" t="s">
        <v>1007</v>
      </c>
      <c r="O98" s="731" t="s">
        <v>1008</v>
      </c>
      <c r="P98" s="731" t="s">
        <v>1009</v>
      </c>
      <c r="Q98" s="731" t="s">
        <v>1010</v>
      </c>
    </row>
    <row r="99" spans="1:18" s="754" customFormat="1" ht="15" customHeight="1">
      <c r="A99" s="85" t="s">
        <v>87</v>
      </c>
      <c r="B99" s="796" t="s">
        <v>1011</v>
      </c>
      <c r="C99" s="803" t="s">
        <v>405</v>
      </c>
      <c r="D99" s="812" t="s">
        <v>1012</v>
      </c>
      <c r="E99" s="810">
        <f t="shared" si="10"/>
        <v>44</v>
      </c>
      <c r="F99" s="85" t="s">
        <v>1013</v>
      </c>
      <c r="G99" s="811">
        <v>0.03945601851851852</v>
      </c>
      <c r="H99" s="751">
        <v>0.0319444444444445</v>
      </c>
      <c r="I99" s="751">
        <f t="shared" si="11"/>
        <v>0.007511574074074025</v>
      </c>
      <c r="J99" s="797">
        <v>3</v>
      </c>
      <c r="K99" s="812" t="s">
        <v>809</v>
      </c>
      <c r="L99" s="807"/>
      <c r="M99" s="807"/>
      <c r="N99" s="813"/>
      <c r="O99" s="813"/>
      <c r="P99" s="813"/>
      <c r="Q99" s="813"/>
      <c r="R99" s="807"/>
    </row>
    <row r="100" spans="1:17" s="754" customFormat="1" ht="15" customHeight="1">
      <c r="A100" s="85" t="s">
        <v>89</v>
      </c>
      <c r="B100" s="814" t="s">
        <v>1014</v>
      </c>
      <c r="C100" s="767" t="s">
        <v>807</v>
      </c>
      <c r="D100" s="85" t="s">
        <v>885</v>
      </c>
      <c r="E100" s="750">
        <f t="shared" si="10"/>
        <v>54</v>
      </c>
      <c r="F100" s="85" t="s">
        <v>1015</v>
      </c>
      <c r="G100" s="751">
        <v>0.038425925925925926</v>
      </c>
      <c r="H100" s="751">
        <v>0.03090277777777778</v>
      </c>
      <c r="I100" s="751">
        <f t="shared" si="11"/>
        <v>0.007523148148148147</v>
      </c>
      <c r="J100" s="797">
        <v>4</v>
      </c>
      <c r="K100" s="85" t="s">
        <v>809</v>
      </c>
      <c r="N100" s="731"/>
      <c r="O100" s="731" t="s">
        <v>763</v>
      </c>
      <c r="P100" s="731"/>
      <c r="Q100" s="731" t="s">
        <v>767</v>
      </c>
    </row>
    <row r="101" spans="1:18" s="807" customFormat="1" ht="15" customHeight="1">
      <c r="A101" s="85" t="s">
        <v>90</v>
      </c>
      <c r="B101" s="814" t="s">
        <v>1016</v>
      </c>
      <c r="C101" s="748" t="s">
        <v>814</v>
      </c>
      <c r="D101" s="85" t="s">
        <v>895</v>
      </c>
      <c r="E101" s="750">
        <f t="shared" si="10"/>
        <v>48</v>
      </c>
      <c r="F101" s="85" t="s">
        <v>1017</v>
      </c>
      <c r="G101" s="751">
        <v>0.038877314814814816</v>
      </c>
      <c r="H101" s="751">
        <v>0.03125</v>
      </c>
      <c r="I101" s="751">
        <f t="shared" si="11"/>
        <v>0.007627314814814816</v>
      </c>
      <c r="J101" s="797">
        <v>5</v>
      </c>
      <c r="K101" s="85" t="s">
        <v>809</v>
      </c>
      <c r="L101" s="754"/>
      <c r="M101" s="754"/>
      <c r="N101" s="731" t="s">
        <v>1018</v>
      </c>
      <c r="O101" s="731" t="s">
        <v>1019</v>
      </c>
      <c r="P101" s="731" t="s">
        <v>1020</v>
      </c>
      <c r="Q101" s="731"/>
      <c r="R101" s="754"/>
    </row>
    <row r="102" spans="1:17" s="754" customFormat="1" ht="15" customHeight="1">
      <c r="A102" s="85" t="s">
        <v>92</v>
      </c>
      <c r="B102" s="762" t="s">
        <v>1021</v>
      </c>
      <c r="C102" s="757" t="s">
        <v>826</v>
      </c>
      <c r="D102" s="85" t="s">
        <v>1012</v>
      </c>
      <c r="E102" s="750">
        <f t="shared" si="10"/>
        <v>44</v>
      </c>
      <c r="F102" s="85" t="s">
        <v>1022</v>
      </c>
      <c r="G102" s="751">
        <v>0.04085648148148149</v>
      </c>
      <c r="H102" s="751">
        <v>0.0329861111111111</v>
      </c>
      <c r="I102" s="751">
        <f t="shared" si="11"/>
        <v>0.007870370370370389</v>
      </c>
      <c r="J102" s="797">
        <v>6</v>
      </c>
      <c r="K102" s="85" t="s">
        <v>809</v>
      </c>
      <c r="N102" s="731"/>
      <c r="O102" s="731"/>
      <c r="P102" s="731" t="s">
        <v>1023</v>
      </c>
      <c r="Q102" s="731" t="s">
        <v>187</v>
      </c>
    </row>
    <row r="103" spans="1:17" s="754" customFormat="1" ht="15" customHeight="1">
      <c r="A103" s="85" t="s">
        <v>95</v>
      </c>
      <c r="B103" s="755" t="s">
        <v>1024</v>
      </c>
      <c r="C103" s="748" t="s">
        <v>834</v>
      </c>
      <c r="D103" s="749">
        <v>1967</v>
      </c>
      <c r="E103" s="750">
        <f t="shared" si="10"/>
        <v>49</v>
      </c>
      <c r="F103" s="85" t="s">
        <v>1025</v>
      </c>
      <c r="G103" s="751">
        <v>0.0415625</v>
      </c>
      <c r="H103" s="751">
        <v>0.0336805555555556</v>
      </c>
      <c r="I103" s="751">
        <f t="shared" si="11"/>
        <v>0.0078819444444444</v>
      </c>
      <c r="J103" s="797">
        <v>7</v>
      </c>
      <c r="K103" s="85" t="s">
        <v>809</v>
      </c>
      <c r="N103" s="731"/>
      <c r="O103" s="731"/>
      <c r="P103" s="731"/>
      <c r="Q103" s="731"/>
    </row>
    <row r="104" spans="1:17" s="754" customFormat="1" ht="15" customHeight="1">
      <c r="A104" s="85" t="s">
        <v>96</v>
      </c>
      <c r="B104" s="755" t="s">
        <v>1026</v>
      </c>
      <c r="C104" s="757" t="s">
        <v>405</v>
      </c>
      <c r="D104" s="85" t="s">
        <v>1027</v>
      </c>
      <c r="E104" s="750">
        <f t="shared" si="10"/>
        <v>55</v>
      </c>
      <c r="F104" s="85" t="s">
        <v>1028</v>
      </c>
      <c r="G104" s="751">
        <v>0.04234953703703703</v>
      </c>
      <c r="H104" s="751">
        <v>0.034375</v>
      </c>
      <c r="I104" s="751">
        <f t="shared" si="11"/>
        <v>0.00797453703703703</v>
      </c>
      <c r="J104" s="797">
        <v>8</v>
      </c>
      <c r="K104" s="85" t="s">
        <v>809</v>
      </c>
      <c r="N104" s="731"/>
      <c r="O104" s="731"/>
      <c r="P104" s="731"/>
      <c r="Q104" s="731"/>
    </row>
    <row r="105" spans="1:17" s="754" customFormat="1" ht="15" customHeight="1">
      <c r="A105" s="85" t="s">
        <v>97</v>
      </c>
      <c r="B105" s="755" t="s">
        <v>1029</v>
      </c>
      <c r="C105" s="757" t="s">
        <v>377</v>
      </c>
      <c r="D105" s="85" t="s">
        <v>972</v>
      </c>
      <c r="E105" s="750">
        <f t="shared" si="10"/>
        <v>43</v>
      </c>
      <c r="F105" s="85" t="s">
        <v>1030</v>
      </c>
      <c r="G105" s="751">
        <v>0.040636574074074075</v>
      </c>
      <c r="H105" s="751">
        <v>0.0326388888888889</v>
      </c>
      <c r="I105" s="751">
        <f t="shared" si="11"/>
        <v>0.007997685185185177</v>
      </c>
      <c r="J105" s="797">
        <v>9</v>
      </c>
      <c r="K105" s="85" t="s">
        <v>809</v>
      </c>
      <c r="N105" s="731"/>
      <c r="O105" s="731"/>
      <c r="P105" s="731"/>
      <c r="Q105" s="731"/>
    </row>
    <row r="106" spans="1:17" s="754" customFormat="1" ht="15" customHeight="1">
      <c r="A106" s="85" t="s">
        <v>99</v>
      </c>
      <c r="B106" s="755" t="s">
        <v>1031</v>
      </c>
      <c r="C106" s="757" t="s">
        <v>832</v>
      </c>
      <c r="D106" s="749">
        <v>1967</v>
      </c>
      <c r="E106" s="750">
        <f t="shared" si="10"/>
        <v>49</v>
      </c>
      <c r="F106" s="85" t="s">
        <v>1032</v>
      </c>
      <c r="G106" s="751">
        <v>0.041666666666666664</v>
      </c>
      <c r="H106" s="751">
        <v>0.0333333333333334</v>
      </c>
      <c r="I106" s="751">
        <f t="shared" si="11"/>
        <v>0.008333333333333262</v>
      </c>
      <c r="J106" s="797">
        <v>10</v>
      </c>
      <c r="K106" s="85" t="s">
        <v>809</v>
      </c>
      <c r="N106" s="731"/>
      <c r="O106" s="731"/>
      <c r="P106" s="731"/>
      <c r="Q106" s="731"/>
    </row>
    <row r="107" spans="1:17" s="754" customFormat="1" ht="15" customHeight="1">
      <c r="A107" s="85" t="s">
        <v>88</v>
      </c>
      <c r="B107" s="755" t="s">
        <v>1033</v>
      </c>
      <c r="C107" s="757" t="s">
        <v>820</v>
      </c>
      <c r="D107" s="85" t="s">
        <v>895</v>
      </c>
      <c r="E107" s="750">
        <f t="shared" si="10"/>
        <v>48</v>
      </c>
      <c r="F107" s="85" t="s">
        <v>1034</v>
      </c>
      <c r="G107" s="751">
        <v>0.040844907407407406</v>
      </c>
      <c r="H107" s="751">
        <v>0.0322916666666667</v>
      </c>
      <c r="I107" s="751">
        <f t="shared" si="11"/>
        <v>0.008553240740740709</v>
      </c>
      <c r="J107" s="797">
        <v>11</v>
      </c>
      <c r="K107" s="85" t="s">
        <v>809</v>
      </c>
      <c r="N107" s="731"/>
      <c r="O107" s="731" t="s">
        <v>1035</v>
      </c>
      <c r="P107" s="731"/>
      <c r="Q107" s="731"/>
    </row>
    <row r="108" spans="1:17" s="754" customFormat="1" ht="15" customHeight="1">
      <c r="A108" s="85" t="s">
        <v>94</v>
      </c>
      <c r="B108" s="760" t="s">
        <v>1036</v>
      </c>
      <c r="C108" s="803" t="s">
        <v>836</v>
      </c>
      <c r="D108" s="749">
        <v>1967</v>
      </c>
      <c r="E108" s="750">
        <f t="shared" si="10"/>
        <v>49</v>
      </c>
      <c r="F108" s="85" t="s">
        <v>1037</v>
      </c>
      <c r="G108" s="751">
        <v>0.04539351851851852</v>
      </c>
      <c r="H108" s="751">
        <v>0.0354166666666667</v>
      </c>
      <c r="I108" s="751">
        <f t="shared" si="11"/>
        <v>0.00997685185185182</v>
      </c>
      <c r="J108" s="797">
        <v>12</v>
      </c>
      <c r="K108" s="85" t="s">
        <v>809</v>
      </c>
      <c r="N108" s="731" t="s">
        <v>1038</v>
      </c>
      <c r="O108" s="731"/>
      <c r="P108" s="731"/>
      <c r="Q108" s="731"/>
    </row>
    <row r="109" spans="1:17" s="754" customFormat="1" ht="15" customHeight="1">
      <c r="A109" s="85" t="s">
        <v>100</v>
      </c>
      <c r="B109" s="755" t="s">
        <v>1039</v>
      </c>
      <c r="C109" s="757" t="s">
        <v>841</v>
      </c>
      <c r="D109" s="85" t="s">
        <v>882</v>
      </c>
      <c r="E109" s="750">
        <f t="shared" si="10"/>
        <v>51</v>
      </c>
      <c r="F109" s="85" t="s">
        <v>1040</v>
      </c>
      <c r="G109" s="751">
        <v>0.04702546296296297</v>
      </c>
      <c r="H109" s="751">
        <v>0.0347222222222222</v>
      </c>
      <c r="I109" s="751">
        <f t="shared" si="11"/>
        <v>0.012303240740740767</v>
      </c>
      <c r="J109" s="797">
        <v>13</v>
      </c>
      <c r="K109" s="85" t="s">
        <v>809</v>
      </c>
      <c r="N109" s="779"/>
      <c r="O109" s="779"/>
      <c r="P109" s="779"/>
      <c r="Q109" s="779"/>
    </row>
    <row r="110" spans="1:18" s="801" customFormat="1" ht="15" customHeight="1">
      <c r="A110" s="85" t="s">
        <v>101</v>
      </c>
      <c r="B110" s="755" t="s">
        <v>1041</v>
      </c>
      <c r="C110" s="757" t="s">
        <v>19</v>
      </c>
      <c r="D110" s="85" t="s">
        <v>858</v>
      </c>
      <c r="E110" s="750">
        <f t="shared" si="10"/>
        <v>53</v>
      </c>
      <c r="F110" s="85" t="s">
        <v>1042</v>
      </c>
      <c r="G110" s="751">
        <v>0.048032407407407406</v>
      </c>
      <c r="H110" s="751">
        <v>0.0340277777777778</v>
      </c>
      <c r="I110" s="751">
        <f t="shared" si="11"/>
        <v>0.014004629629629603</v>
      </c>
      <c r="J110" s="797">
        <v>14</v>
      </c>
      <c r="K110" s="85" t="s">
        <v>809</v>
      </c>
      <c r="L110" s="754"/>
      <c r="M110" s="754"/>
      <c r="N110" s="731"/>
      <c r="O110" s="731"/>
      <c r="P110" s="731"/>
      <c r="Q110" s="731"/>
      <c r="R110" s="754"/>
    </row>
    <row r="111" spans="1:18" s="754" customFormat="1" ht="15" customHeight="1">
      <c r="A111" s="85" t="s">
        <v>91</v>
      </c>
      <c r="B111" s="769" t="s">
        <v>1043</v>
      </c>
      <c r="C111" s="772" t="s">
        <v>19</v>
      </c>
      <c r="D111" s="772" t="s">
        <v>1044</v>
      </c>
      <c r="E111" s="766">
        <f t="shared" si="10"/>
        <v>61</v>
      </c>
      <c r="F111" s="85" t="s">
        <v>1045</v>
      </c>
      <c r="G111" s="799"/>
      <c r="H111" s="751">
        <v>0.0350694444444445</v>
      </c>
      <c r="I111" s="815" t="s">
        <v>997</v>
      </c>
      <c r="J111" s="797" t="s">
        <v>743</v>
      </c>
      <c r="K111" s="772" t="s">
        <v>809</v>
      </c>
      <c r="L111" s="801"/>
      <c r="M111" s="801"/>
      <c r="N111" s="802"/>
      <c r="O111" s="802"/>
      <c r="P111" s="802"/>
      <c r="Q111" s="802"/>
      <c r="R111" s="801"/>
    </row>
  </sheetData>
  <sheetProtection/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875" style="688" customWidth="1"/>
    <col min="2" max="2" width="27.125" style="688" customWidth="1"/>
    <col min="3" max="6" width="8.25390625" style="688" customWidth="1"/>
    <col min="7" max="12" width="8.75390625" style="688" customWidth="1"/>
    <col min="13" max="13" width="10.25390625" style="688" customWidth="1"/>
    <col min="14" max="14" width="9.75390625" style="688" customWidth="1"/>
    <col min="15" max="16" width="1.75390625" style="688" customWidth="1"/>
    <col min="17" max="17" width="10.75390625" style="688" customWidth="1"/>
    <col min="18" max="16384" width="9.125" style="688" customWidth="1"/>
  </cols>
  <sheetData>
    <row r="1" spans="2:14" s="639" customFormat="1" ht="21" customHeight="1">
      <c r="B1" s="640"/>
      <c r="D1" s="641"/>
      <c r="G1" s="641" t="s">
        <v>747</v>
      </c>
      <c r="H1" s="640"/>
      <c r="I1" s="640"/>
      <c r="J1" s="640"/>
      <c r="K1" s="640"/>
      <c r="L1" s="640"/>
      <c r="M1" s="642"/>
      <c r="N1" s="643"/>
    </row>
    <row r="2" spans="2:14" s="639" customFormat="1" ht="19.5" customHeight="1">
      <c r="B2" s="640"/>
      <c r="D2" s="641"/>
      <c r="G2" s="641" t="s">
        <v>748</v>
      </c>
      <c r="H2" s="640"/>
      <c r="I2" s="640"/>
      <c r="J2" s="640"/>
      <c r="K2" s="640"/>
      <c r="L2" s="640"/>
      <c r="M2" s="642"/>
      <c r="N2" s="643"/>
    </row>
    <row r="3" spans="2:14" s="639" customFormat="1" ht="7.5" customHeight="1">
      <c r="B3" s="640"/>
      <c r="C3" s="643"/>
      <c r="D3" s="643"/>
      <c r="E3" s="643"/>
      <c r="F3" s="643"/>
      <c r="G3" s="640"/>
      <c r="H3" s="640"/>
      <c r="I3" s="640"/>
      <c r="J3" s="640"/>
      <c r="K3" s="640"/>
      <c r="L3" s="640"/>
      <c r="M3" s="642"/>
      <c r="N3" s="643"/>
    </row>
    <row r="4" spans="1:20" s="644" customFormat="1" ht="18" customHeight="1">
      <c r="A4" s="495" t="s">
        <v>722</v>
      </c>
      <c r="C4" s="645"/>
      <c r="D4" s="645"/>
      <c r="E4" s="645"/>
      <c r="F4" s="645"/>
      <c r="N4" s="646" t="s">
        <v>723</v>
      </c>
      <c r="T4" s="639"/>
    </row>
    <row r="5" s="639" customFormat="1" ht="8.25" customHeight="1"/>
    <row r="6" spans="1:20" s="657" customFormat="1" ht="20.25">
      <c r="A6" s="647" t="s">
        <v>4</v>
      </c>
      <c r="B6" s="647" t="s">
        <v>749</v>
      </c>
      <c r="C6" s="647" t="s">
        <v>750</v>
      </c>
      <c r="D6" s="648"/>
      <c r="E6" s="649" t="s">
        <v>751</v>
      </c>
      <c r="F6" s="650"/>
      <c r="G6" s="651"/>
      <c r="H6" s="652" t="s">
        <v>78</v>
      </c>
      <c r="I6" s="652"/>
      <c r="J6" s="651"/>
      <c r="K6" s="653"/>
      <c r="L6" s="654"/>
      <c r="M6" s="655" t="s">
        <v>79</v>
      </c>
      <c r="N6" s="656" t="s">
        <v>752</v>
      </c>
      <c r="T6" s="639"/>
    </row>
    <row r="7" spans="1:20" s="657" customFormat="1" ht="20.25">
      <c r="A7" s="658" t="s">
        <v>5</v>
      </c>
      <c r="B7" s="658"/>
      <c r="C7" s="658" t="s">
        <v>753</v>
      </c>
      <c r="D7" s="659" t="s">
        <v>754</v>
      </c>
      <c r="E7" s="659" t="s">
        <v>755</v>
      </c>
      <c r="F7" s="659" t="s">
        <v>756</v>
      </c>
      <c r="G7" s="660" t="s">
        <v>81</v>
      </c>
      <c r="H7" s="661" t="s">
        <v>81</v>
      </c>
      <c r="I7" s="661" t="s">
        <v>81</v>
      </c>
      <c r="J7" s="662" t="s">
        <v>82</v>
      </c>
      <c r="K7" s="662" t="s">
        <v>82</v>
      </c>
      <c r="L7" s="662" t="s">
        <v>82</v>
      </c>
      <c r="M7" s="663" t="s">
        <v>28</v>
      </c>
      <c r="N7" s="664" t="s">
        <v>13</v>
      </c>
      <c r="T7" s="639"/>
    </row>
    <row r="8" spans="1:20" s="644" customFormat="1" ht="19.5" customHeight="1">
      <c r="A8" s="665" t="s">
        <v>83</v>
      </c>
      <c r="B8" s="666" t="s">
        <v>405</v>
      </c>
      <c r="C8" s="496" t="s">
        <v>757</v>
      </c>
      <c r="D8" s="667">
        <f aca="true" t="shared" si="0" ref="D8:D28">SUM(E8:F8)</f>
        <v>6</v>
      </c>
      <c r="E8" s="668">
        <v>3</v>
      </c>
      <c r="F8" s="669">
        <v>3</v>
      </c>
      <c r="G8" s="670">
        <f>'[2]дартс-ком-л'!M7</f>
        <v>720</v>
      </c>
      <c r="H8" s="670">
        <f>'[2]дартс-ком-л'!M8</f>
        <v>540</v>
      </c>
      <c r="I8" s="671">
        <f>'[2]дартс-ком-л'!M9</f>
        <v>480</v>
      </c>
      <c r="J8" s="672">
        <f>'[2]дартс-ком-л'!M10</f>
        <v>480</v>
      </c>
      <c r="K8" s="672">
        <f>'[2]дартс-ком-л'!M11</f>
        <v>460</v>
      </c>
      <c r="L8" s="673">
        <f>'[2]дартс-ком-л'!M12</f>
        <v>100</v>
      </c>
      <c r="M8" s="674">
        <f aca="true" t="shared" si="1" ref="M8:M28">SUM(G8:H8,J8:K8)</f>
        <v>2200</v>
      </c>
      <c r="N8" s="675" t="s">
        <v>83</v>
      </c>
      <c r="Q8" s="676" t="s">
        <v>758</v>
      </c>
      <c r="T8" s="639"/>
    </row>
    <row r="9" spans="1:20" s="644" customFormat="1" ht="19.5" customHeight="1">
      <c r="A9" s="665" t="s">
        <v>86</v>
      </c>
      <c r="B9" s="666" t="s">
        <v>626</v>
      </c>
      <c r="C9" s="496" t="s">
        <v>166</v>
      </c>
      <c r="D9" s="667">
        <f t="shared" si="0"/>
        <v>6</v>
      </c>
      <c r="E9" s="668">
        <v>3</v>
      </c>
      <c r="F9" s="669">
        <v>3</v>
      </c>
      <c r="G9" s="670">
        <f>'[2]дартс-ком-л'!M16</f>
        <v>640</v>
      </c>
      <c r="H9" s="670">
        <f>'[2]дартс-ком-л'!M17</f>
        <v>500</v>
      </c>
      <c r="I9" s="671">
        <f>'[2]дартс-ком-л'!M18</f>
        <v>420</v>
      </c>
      <c r="J9" s="672">
        <f>'[2]дартс-ком-л'!M19</f>
        <v>340</v>
      </c>
      <c r="K9" s="672">
        <f>'[2]дартс-ком-л'!M20</f>
        <v>240</v>
      </c>
      <c r="L9" s="673">
        <f>'[2]дартс-ком-л'!M21</f>
        <v>180</v>
      </c>
      <c r="M9" s="674">
        <f t="shared" si="1"/>
        <v>1720</v>
      </c>
      <c r="N9" s="675" t="s">
        <v>86</v>
      </c>
      <c r="Q9" s="676" t="s">
        <v>759</v>
      </c>
      <c r="T9" s="639"/>
    </row>
    <row r="10" spans="1:20" s="644" customFormat="1" ht="19.5" customHeight="1">
      <c r="A10" s="665" t="s">
        <v>87</v>
      </c>
      <c r="B10" s="666" t="s">
        <v>19</v>
      </c>
      <c r="C10" s="496" t="s">
        <v>172</v>
      </c>
      <c r="D10" s="667">
        <f t="shared" si="0"/>
        <v>4</v>
      </c>
      <c r="E10" s="668">
        <v>2</v>
      </c>
      <c r="F10" s="669">
        <v>2</v>
      </c>
      <c r="G10" s="670">
        <f>'[2]дартс-ком-л'!M52</f>
        <v>520</v>
      </c>
      <c r="H10" s="670">
        <f>'[2]дартс-ком-л'!M53</f>
        <v>460</v>
      </c>
      <c r="I10" s="671">
        <f>'[2]дартс-ком-л'!M54</f>
        <v>0</v>
      </c>
      <c r="J10" s="672">
        <f>'[2]дартс-ком-л'!M55</f>
        <v>340</v>
      </c>
      <c r="K10" s="672">
        <f>'[2]дартс-ком-л'!M56</f>
        <v>300</v>
      </c>
      <c r="L10" s="673">
        <f>'[2]дартс-ком-л'!M57</f>
        <v>0</v>
      </c>
      <c r="M10" s="674">
        <f t="shared" si="1"/>
        <v>1620</v>
      </c>
      <c r="N10" s="675" t="s">
        <v>87</v>
      </c>
      <c r="Q10" s="676" t="s">
        <v>760</v>
      </c>
      <c r="T10" s="639"/>
    </row>
    <row r="11" spans="1:20" s="644" customFormat="1" ht="19.5" customHeight="1">
      <c r="A11" s="665" t="s">
        <v>89</v>
      </c>
      <c r="B11" s="677" t="s">
        <v>21</v>
      </c>
      <c r="C11" s="496" t="s">
        <v>761</v>
      </c>
      <c r="D11" s="667">
        <f t="shared" si="0"/>
        <v>6</v>
      </c>
      <c r="E11" s="668">
        <v>3</v>
      </c>
      <c r="F11" s="669">
        <v>3</v>
      </c>
      <c r="G11" s="670">
        <f>'[2]дартс-ком-л'!M79</f>
        <v>540</v>
      </c>
      <c r="H11" s="670">
        <f>'[2]дартс-ком-л'!M80</f>
        <v>420</v>
      </c>
      <c r="I11" s="671">
        <f>'[2]дартс-ком-л'!M81</f>
        <v>380</v>
      </c>
      <c r="J11" s="672">
        <f>'[2]дартс-ком-л'!M82</f>
        <v>240</v>
      </c>
      <c r="K11" s="672">
        <f>'[2]дартс-ком-л'!M83</f>
        <v>180</v>
      </c>
      <c r="L11" s="678">
        <f>'[2]дартс-ком-л'!M84</f>
        <v>100</v>
      </c>
      <c r="M11" s="674">
        <f t="shared" si="1"/>
        <v>1380</v>
      </c>
      <c r="N11" s="679" t="s">
        <v>89</v>
      </c>
      <c r="Q11" s="676" t="s">
        <v>762</v>
      </c>
      <c r="T11" s="639"/>
    </row>
    <row r="12" spans="1:20" s="644" customFormat="1" ht="19.5" customHeight="1">
      <c r="A12" s="665" t="s">
        <v>90</v>
      </c>
      <c r="B12" s="680" t="s">
        <v>633</v>
      </c>
      <c r="C12" s="496" t="s">
        <v>763</v>
      </c>
      <c r="D12" s="667">
        <f t="shared" si="0"/>
        <v>5</v>
      </c>
      <c r="E12" s="668">
        <v>2</v>
      </c>
      <c r="F12" s="669">
        <v>3</v>
      </c>
      <c r="G12" s="670">
        <f>'[2]дартс-ком-л'!M25</f>
        <v>460</v>
      </c>
      <c r="H12" s="670">
        <f>'[2]дартс-ком-л'!M26</f>
        <v>280</v>
      </c>
      <c r="I12" s="681">
        <f>'[2]дартс-ком-л'!M27</f>
        <v>0</v>
      </c>
      <c r="J12" s="672">
        <f>'[2]дартс-ком-л'!M28</f>
        <v>460</v>
      </c>
      <c r="K12" s="672">
        <f>'[2]дартс-ком-л'!M29</f>
        <v>180</v>
      </c>
      <c r="L12" s="673">
        <f>'[2]дартс-ком-л'!M30</f>
        <v>180</v>
      </c>
      <c r="M12" s="674">
        <f t="shared" si="1"/>
        <v>1380</v>
      </c>
      <c r="N12" s="679" t="s">
        <v>90</v>
      </c>
      <c r="Q12" s="676" t="s">
        <v>764</v>
      </c>
      <c r="T12" s="639"/>
    </row>
    <row r="13" spans="1:20" s="685" customFormat="1" ht="19.5" customHeight="1">
      <c r="A13" s="665" t="s">
        <v>92</v>
      </c>
      <c r="B13" s="682" t="s">
        <v>372</v>
      </c>
      <c r="C13" s="683" t="s">
        <v>173</v>
      </c>
      <c r="D13" s="667">
        <f t="shared" si="0"/>
        <v>4</v>
      </c>
      <c r="E13" s="668">
        <v>2</v>
      </c>
      <c r="F13" s="669">
        <v>2</v>
      </c>
      <c r="G13" s="684">
        <f>'[2]дартс-ком-л'!M169</f>
        <v>580</v>
      </c>
      <c r="H13" s="670">
        <f>'[2]дартс-ком-л'!M170</f>
        <v>360</v>
      </c>
      <c r="I13" s="671">
        <f>'[2]дартс-ком-л'!M171</f>
        <v>0</v>
      </c>
      <c r="J13" s="672">
        <f>'[2]дартс-ком-л'!M172</f>
        <v>180</v>
      </c>
      <c r="K13" s="672">
        <f>'[2]дартс-ком-л'!M173</f>
        <v>80</v>
      </c>
      <c r="L13" s="673">
        <f>'[2]дартс-ком-л'!M174</f>
        <v>0</v>
      </c>
      <c r="M13" s="674">
        <f t="shared" si="1"/>
        <v>1200</v>
      </c>
      <c r="N13" s="679" t="s">
        <v>92</v>
      </c>
      <c r="Q13" s="676" t="s">
        <v>765</v>
      </c>
      <c r="T13" s="639"/>
    </row>
    <row r="14" spans="1:20" s="644" customFormat="1" ht="19.5" customHeight="1">
      <c r="A14" s="665" t="s">
        <v>95</v>
      </c>
      <c r="B14" s="677" t="s">
        <v>17</v>
      </c>
      <c r="C14" s="496" t="s">
        <v>766</v>
      </c>
      <c r="D14" s="667">
        <f t="shared" si="0"/>
        <v>6</v>
      </c>
      <c r="E14" s="668">
        <v>3</v>
      </c>
      <c r="F14" s="669">
        <v>3</v>
      </c>
      <c r="G14" s="686">
        <f>'[2]дартс-ком-л'!M43</f>
        <v>460</v>
      </c>
      <c r="H14" s="670">
        <f>'[2]дартс-ком-л'!M44</f>
        <v>440</v>
      </c>
      <c r="I14" s="671">
        <f>'[2]дартс-ком-л'!M45</f>
        <v>400</v>
      </c>
      <c r="J14" s="672">
        <f>'[2]дартс-ком-л'!M46</f>
        <v>200</v>
      </c>
      <c r="K14" s="672">
        <f>'[2]дартс-ком-л'!M47</f>
        <v>100</v>
      </c>
      <c r="L14" s="673">
        <f>'[2]дартс-ком-л'!M48</f>
        <v>80</v>
      </c>
      <c r="M14" s="674">
        <f t="shared" si="1"/>
        <v>1200</v>
      </c>
      <c r="N14" s="679" t="s">
        <v>95</v>
      </c>
      <c r="Q14" s="676" t="s">
        <v>760</v>
      </c>
      <c r="T14" s="639"/>
    </row>
    <row r="15" spans="1:20" s="644" customFormat="1" ht="19.5" customHeight="1">
      <c r="A15" s="665" t="s">
        <v>96</v>
      </c>
      <c r="B15" s="666" t="s">
        <v>639</v>
      </c>
      <c r="C15" s="496" t="s">
        <v>767</v>
      </c>
      <c r="D15" s="667">
        <f t="shared" si="0"/>
        <v>4</v>
      </c>
      <c r="E15" s="668">
        <v>2</v>
      </c>
      <c r="F15" s="669">
        <v>2</v>
      </c>
      <c r="G15" s="686">
        <f>'[2]дартс-ком-л'!M34</f>
        <v>420</v>
      </c>
      <c r="H15" s="670">
        <f>'[2]дартс-ком-л'!M35</f>
        <v>400</v>
      </c>
      <c r="I15" s="671">
        <f>'[2]дартс-ком-л'!M36</f>
        <v>0</v>
      </c>
      <c r="J15" s="672">
        <f>'[2]дартс-ком-л'!M37</f>
        <v>300</v>
      </c>
      <c r="K15" s="672">
        <f>'[2]дартс-ком-л'!M38</f>
        <v>80</v>
      </c>
      <c r="L15" s="673">
        <f>'[2]дартс-ком-л'!M39</f>
        <v>0</v>
      </c>
      <c r="M15" s="674">
        <f t="shared" si="1"/>
        <v>1200</v>
      </c>
      <c r="N15" s="679" t="s">
        <v>96</v>
      </c>
      <c r="Q15" s="676" t="s">
        <v>768</v>
      </c>
      <c r="T15" s="639"/>
    </row>
    <row r="16" spans="1:20" ht="19.5" customHeight="1">
      <c r="A16" s="665" t="s">
        <v>97</v>
      </c>
      <c r="B16" s="687" t="s">
        <v>61</v>
      </c>
      <c r="C16" s="496" t="s">
        <v>162</v>
      </c>
      <c r="D16" s="667">
        <f t="shared" si="0"/>
        <v>4</v>
      </c>
      <c r="E16" s="668">
        <v>2</v>
      </c>
      <c r="F16" s="669">
        <v>2</v>
      </c>
      <c r="G16" s="670">
        <f>'[2]дартс-ком-л'!M124</f>
        <v>560</v>
      </c>
      <c r="H16" s="670">
        <f>'[2]дартс-ком-л'!M125</f>
        <v>320</v>
      </c>
      <c r="I16" s="671">
        <f>'[2]дартс-ком-л'!M126</f>
        <v>0</v>
      </c>
      <c r="J16" s="672">
        <f>'[2]дартс-ком-л'!M127</f>
        <v>240</v>
      </c>
      <c r="K16" s="672">
        <f>'[2]дартс-ком-л'!M128</f>
        <v>40</v>
      </c>
      <c r="L16" s="673">
        <f>'[2]дартс-ком-л'!M129</f>
        <v>0</v>
      </c>
      <c r="M16" s="674">
        <f t="shared" si="1"/>
        <v>1160</v>
      </c>
      <c r="N16" s="679" t="s">
        <v>97</v>
      </c>
      <c r="Q16" s="676" t="s">
        <v>768</v>
      </c>
      <c r="T16" s="639"/>
    </row>
    <row r="17" spans="1:20" s="644" customFormat="1" ht="19.5" customHeight="1">
      <c r="A17" s="665" t="s">
        <v>99</v>
      </c>
      <c r="B17" s="666" t="s">
        <v>380</v>
      </c>
      <c r="C17" s="496" t="s">
        <v>175</v>
      </c>
      <c r="D17" s="667">
        <f t="shared" si="0"/>
        <v>6</v>
      </c>
      <c r="E17" s="668">
        <v>3</v>
      </c>
      <c r="F17" s="669">
        <v>3</v>
      </c>
      <c r="G17" s="670">
        <f>'[2]дартс-ком-л'!M97</f>
        <v>460</v>
      </c>
      <c r="H17" s="670">
        <f>'[2]дартс-ком-л'!M98</f>
        <v>380</v>
      </c>
      <c r="I17" s="671">
        <f>'[2]дартс-ком-л'!M99</f>
        <v>340</v>
      </c>
      <c r="J17" s="672">
        <f>'[2]дартс-ком-л'!M100</f>
        <v>200</v>
      </c>
      <c r="K17" s="672">
        <f>'[2]дартс-ком-л'!M101</f>
        <v>120</v>
      </c>
      <c r="L17" s="673">
        <f>'[2]дартс-ком-л'!M102</f>
        <v>60</v>
      </c>
      <c r="M17" s="674">
        <f t="shared" si="1"/>
        <v>1160</v>
      </c>
      <c r="N17" s="679" t="s">
        <v>99</v>
      </c>
      <c r="Q17" s="676" t="s">
        <v>769</v>
      </c>
      <c r="T17" s="639"/>
    </row>
    <row r="18" spans="1:20" s="644" customFormat="1" ht="19.5" customHeight="1">
      <c r="A18" s="665" t="s">
        <v>88</v>
      </c>
      <c r="B18" s="666" t="s">
        <v>58</v>
      </c>
      <c r="C18" s="496" t="s">
        <v>166</v>
      </c>
      <c r="D18" s="667">
        <f t="shared" si="0"/>
        <v>6</v>
      </c>
      <c r="E18" s="668">
        <v>3</v>
      </c>
      <c r="F18" s="669">
        <v>3</v>
      </c>
      <c r="G18" s="670">
        <f>'[2]дартс-ком-л'!M70</f>
        <v>360</v>
      </c>
      <c r="H18" s="670">
        <f>'[2]дартс-ком-л'!M71</f>
        <v>320</v>
      </c>
      <c r="I18" s="681">
        <f>'[2]дартс-ком-л'!M72</f>
        <v>300</v>
      </c>
      <c r="J18" s="672">
        <f>'[2]дартс-ком-л'!M73</f>
        <v>240</v>
      </c>
      <c r="K18" s="672">
        <f>'[2]дартс-ком-л'!M74</f>
        <v>220</v>
      </c>
      <c r="L18" s="678">
        <f>'[2]дартс-ком-л'!M75</f>
        <v>180</v>
      </c>
      <c r="M18" s="674">
        <f t="shared" si="1"/>
        <v>1140</v>
      </c>
      <c r="N18" s="679" t="s">
        <v>88</v>
      </c>
      <c r="Q18" s="676" t="s">
        <v>770</v>
      </c>
      <c r="T18" s="639"/>
    </row>
    <row r="19" spans="1:20" s="644" customFormat="1" ht="19.5" customHeight="1">
      <c r="A19" s="665" t="s">
        <v>94</v>
      </c>
      <c r="B19" s="687" t="s">
        <v>784</v>
      </c>
      <c r="C19" s="496" t="s">
        <v>771</v>
      </c>
      <c r="D19" s="667">
        <f t="shared" si="0"/>
        <v>4</v>
      </c>
      <c r="E19" s="668">
        <v>2</v>
      </c>
      <c r="F19" s="669">
        <v>2</v>
      </c>
      <c r="G19" s="670">
        <f>'[2]дартс-ком-л'!M61</f>
        <v>480</v>
      </c>
      <c r="H19" s="670">
        <f>'[2]дартс-ком-л'!M62</f>
        <v>420</v>
      </c>
      <c r="I19" s="671">
        <f>'[2]дартс-ком-л'!M63</f>
        <v>0</v>
      </c>
      <c r="J19" s="672">
        <f>'[2]дартс-ком-л'!M64</f>
        <v>140</v>
      </c>
      <c r="K19" s="672">
        <f>'[2]дартс-ком-л'!M65</f>
        <v>80</v>
      </c>
      <c r="L19" s="673">
        <f>'[2]дартс-ком-л'!M66</f>
        <v>0</v>
      </c>
      <c r="M19" s="674">
        <f t="shared" si="1"/>
        <v>1120</v>
      </c>
      <c r="N19" s="679" t="s">
        <v>94</v>
      </c>
      <c r="Q19" s="676" t="s">
        <v>768</v>
      </c>
      <c r="T19" s="639"/>
    </row>
    <row r="20" spans="1:20" ht="19.5" customHeight="1">
      <c r="A20" s="665" t="s">
        <v>100</v>
      </c>
      <c r="B20" s="687" t="s">
        <v>381</v>
      </c>
      <c r="C20" s="496" t="s">
        <v>172</v>
      </c>
      <c r="D20" s="667">
        <f t="shared" si="0"/>
        <v>6</v>
      </c>
      <c r="E20" s="668">
        <v>3</v>
      </c>
      <c r="F20" s="669">
        <v>3</v>
      </c>
      <c r="G20" s="670">
        <f>'[2]дартс-ком-л'!M151</f>
        <v>340</v>
      </c>
      <c r="H20" s="670">
        <f>'[2]дартс-ком-л'!M152</f>
        <v>320</v>
      </c>
      <c r="I20" s="671">
        <f>'[2]дартс-ком-л'!M153</f>
        <v>160</v>
      </c>
      <c r="J20" s="672">
        <f>'[2]дартс-ком-л'!M154</f>
        <v>280</v>
      </c>
      <c r="K20" s="672">
        <f>'[2]дартс-ком-л'!M155</f>
        <v>160</v>
      </c>
      <c r="L20" s="673">
        <f>'[2]дартс-ком-л'!M156</f>
        <v>80</v>
      </c>
      <c r="M20" s="674">
        <f t="shared" si="1"/>
        <v>1100</v>
      </c>
      <c r="N20" s="679" t="s">
        <v>100</v>
      </c>
      <c r="Q20" s="676" t="s">
        <v>765</v>
      </c>
      <c r="T20" s="639"/>
    </row>
    <row r="21" spans="1:20" s="644" customFormat="1" ht="19.5" customHeight="1">
      <c r="A21" s="665" t="s">
        <v>101</v>
      </c>
      <c r="B21" s="666" t="s">
        <v>16</v>
      </c>
      <c r="C21" s="496" t="s">
        <v>772</v>
      </c>
      <c r="D21" s="667">
        <f t="shared" si="0"/>
        <v>6</v>
      </c>
      <c r="E21" s="668">
        <v>3</v>
      </c>
      <c r="F21" s="669">
        <v>3</v>
      </c>
      <c r="G21" s="670">
        <f>'[2]дартс-ком-л'!M88</f>
        <v>440</v>
      </c>
      <c r="H21" s="670">
        <f>'[2]дартс-ком-л'!M89</f>
        <v>160</v>
      </c>
      <c r="I21" s="681">
        <f>'[2]дартс-ком-л'!M90</f>
        <v>120</v>
      </c>
      <c r="J21" s="672">
        <f>'[2]дартс-ком-л'!M91</f>
        <v>360</v>
      </c>
      <c r="K21" s="672">
        <f>'[2]дартс-ком-л'!M92</f>
        <v>120</v>
      </c>
      <c r="L21" s="678">
        <f>'[2]дартс-ком-л'!M93</f>
        <v>80</v>
      </c>
      <c r="M21" s="674">
        <f t="shared" si="1"/>
        <v>1080</v>
      </c>
      <c r="N21" s="679" t="s">
        <v>101</v>
      </c>
      <c r="Q21" s="676" t="s">
        <v>759</v>
      </c>
      <c r="T21" s="639"/>
    </row>
    <row r="22" spans="1:20" s="644" customFormat="1" ht="19.5" customHeight="1">
      <c r="A22" s="665" t="s">
        <v>91</v>
      </c>
      <c r="B22" s="689" t="s">
        <v>714</v>
      </c>
      <c r="C22" s="683" t="s">
        <v>173</v>
      </c>
      <c r="D22" s="667">
        <f t="shared" si="0"/>
        <v>5</v>
      </c>
      <c r="E22" s="668">
        <v>2</v>
      </c>
      <c r="F22" s="669">
        <v>3</v>
      </c>
      <c r="G22" s="670">
        <f>'[2]дартс-ком-л'!M178</f>
        <v>540</v>
      </c>
      <c r="H22" s="670">
        <f>'[2]дартс-ком-л'!M179</f>
        <v>200</v>
      </c>
      <c r="I22" s="671">
        <f>'[2]дартс-ком-л'!M180</f>
        <v>0</v>
      </c>
      <c r="J22" s="672">
        <f>'[2]дартс-ком-л'!M181</f>
        <v>140</v>
      </c>
      <c r="K22" s="672">
        <f>'[2]дартс-ком-л'!M182</f>
        <v>80</v>
      </c>
      <c r="L22" s="673">
        <f>'[2]дартс-ком-л'!M183</f>
        <v>80</v>
      </c>
      <c r="M22" s="674">
        <f t="shared" si="1"/>
        <v>960</v>
      </c>
      <c r="N22" s="679" t="s">
        <v>91</v>
      </c>
      <c r="Q22" s="676" t="s">
        <v>773</v>
      </c>
      <c r="T22" s="639"/>
    </row>
    <row r="23" spans="1:20" ht="19.5" customHeight="1">
      <c r="A23" s="665" t="s">
        <v>85</v>
      </c>
      <c r="B23" s="687" t="s">
        <v>241</v>
      </c>
      <c r="C23" s="496" t="s">
        <v>774</v>
      </c>
      <c r="D23" s="667">
        <f t="shared" si="0"/>
        <v>6</v>
      </c>
      <c r="E23" s="668">
        <v>3</v>
      </c>
      <c r="F23" s="669">
        <v>3</v>
      </c>
      <c r="G23" s="670">
        <f>'[2]дартс-ком-л'!M160</f>
        <v>480</v>
      </c>
      <c r="H23" s="670">
        <f>'[2]дартс-ком-л'!M161</f>
        <v>280</v>
      </c>
      <c r="I23" s="671">
        <f>'[2]дартс-ком-л'!M162</f>
        <v>180</v>
      </c>
      <c r="J23" s="672">
        <f>'[2]дартс-ком-л'!M163</f>
        <v>180</v>
      </c>
      <c r="K23" s="672">
        <f>'[2]дартс-ком-л'!M164</f>
        <v>20</v>
      </c>
      <c r="L23" s="673">
        <f>'[2]дартс-ком-л'!M165</f>
        <v>0</v>
      </c>
      <c r="M23" s="674">
        <f t="shared" si="1"/>
        <v>960</v>
      </c>
      <c r="N23" s="679" t="s">
        <v>85</v>
      </c>
      <c r="Q23" s="676" t="s">
        <v>775</v>
      </c>
      <c r="T23" s="639"/>
    </row>
    <row r="24" spans="1:20" s="644" customFormat="1" ht="19.5" customHeight="1">
      <c r="A24" s="665" t="s">
        <v>216</v>
      </c>
      <c r="B24" s="687" t="s">
        <v>386</v>
      </c>
      <c r="C24" s="496" t="s">
        <v>776</v>
      </c>
      <c r="D24" s="667">
        <f t="shared" si="0"/>
        <v>5</v>
      </c>
      <c r="E24" s="668">
        <v>3</v>
      </c>
      <c r="F24" s="669">
        <v>2</v>
      </c>
      <c r="G24" s="670">
        <f>'[2]дартс-ком-л'!M106</f>
        <v>300</v>
      </c>
      <c r="H24" s="670">
        <f>'[2]дартс-ком-л'!M107</f>
        <v>200</v>
      </c>
      <c r="I24" s="671">
        <f>'[2]дартс-ком-л'!M108</f>
        <v>160</v>
      </c>
      <c r="J24" s="672">
        <f>'[2]дартс-ком-л'!M109</f>
        <v>220</v>
      </c>
      <c r="K24" s="672">
        <f>'[2]дартс-ком-л'!M110</f>
        <v>120</v>
      </c>
      <c r="L24" s="673">
        <f>'[2]дартс-ком-л'!M111</f>
        <v>0</v>
      </c>
      <c r="M24" s="674">
        <f t="shared" si="1"/>
        <v>840</v>
      </c>
      <c r="N24" s="679" t="s">
        <v>216</v>
      </c>
      <c r="Q24" s="676" t="s">
        <v>777</v>
      </c>
      <c r="T24" s="639"/>
    </row>
    <row r="25" spans="1:20" ht="19.5" customHeight="1">
      <c r="A25" s="665" t="s">
        <v>218</v>
      </c>
      <c r="B25" s="687" t="s">
        <v>392</v>
      </c>
      <c r="C25" s="496" t="s">
        <v>778</v>
      </c>
      <c r="D25" s="667">
        <f t="shared" si="0"/>
        <v>6</v>
      </c>
      <c r="E25" s="668">
        <v>3</v>
      </c>
      <c r="F25" s="669">
        <v>3</v>
      </c>
      <c r="G25" s="670">
        <f>'[2]дартс-ком-л'!M142</f>
        <v>280</v>
      </c>
      <c r="H25" s="670">
        <f>'[2]дартс-ком-л'!M143</f>
        <v>260</v>
      </c>
      <c r="I25" s="671">
        <f>'[2]дартс-ком-л'!M144</f>
        <v>200</v>
      </c>
      <c r="J25" s="672">
        <f>'[2]дартс-ком-л'!M145</f>
        <v>160</v>
      </c>
      <c r="K25" s="672">
        <f>'[2]дартс-ком-л'!M146</f>
        <v>80</v>
      </c>
      <c r="L25" s="673">
        <f>'[2]дартс-ком-л'!M147</f>
        <v>80</v>
      </c>
      <c r="M25" s="674">
        <f t="shared" si="1"/>
        <v>780</v>
      </c>
      <c r="N25" s="679" t="s">
        <v>218</v>
      </c>
      <c r="Q25" s="676" t="s">
        <v>770</v>
      </c>
      <c r="T25" s="639"/>
    </row>
    <row r="26" spans="1:20" s="644" customFormat="1" ht="19.5" customHeight="1">
      <c r="A26" s="665" t="s">
        <v>220</v>
      </c>
      <c r="B26" s="687" t="s">
        <v>377</v>
      </c>
      <c r="C26" s="496" t="s">
        <v>778</v>
      </c>
      <c r="D26" s="667">
        <f t="shared" si="0"/>
        <v>6</v>
      </c>
      <c r="E26" s="668">
        <v>3</v>
      </c>
      <c r="F26" s="669">
        <v>3</v>
      </c>
      <c r="G26" s="670">
        <f>'[2]дартс-ком-л'!M115</f>
        <v>220</v>
      </c>
      <c r="H26" s="670">
        <f>'[2]дартс-ком-л'!M116</f>
        <v>140</v>
      </c>
      <c r="I26" s="671">
        <f>'[2]дартс-ком-л'!M117</f>
        <v>80</v>
      </c>
      <c r="J26" s="672">
        <f>'[2]дартс-ком-л'!M118</f>
        <v>160</v>
      </c>
      <c r="K26" s="672">
        <f>'[2]дартс-ком-л'!M119</f>
        <v>140</v>
      </c>
      <c r="L26" s="673">
        <f>'[2]дартс-ком-л'!M120</f>
        <v>40</v>
      </c>
      <c r="M26" s="674">
        <f t="shared" si="1"/>
        <v>660</v>
      </c>
      <c r="N26" s="679" t="s">
        <v>220</v>
      </c>
      <c r="Q26" s="676" t="s">
        <v>770</v>
      </c>
      <c r="T26" s="639"/>
    </row>
    <row r="27" spans="1:20" ht="19.5" customHeight="1">
      <c r="A27" s="665" t="s">
        <v>213</v>
      </c>
      <c r="B27" s="687" t="s">
        <v>387</v>
      </c>
      <c r="C27" s="496" t="s">
        <v>169</v>
      </c>
      <c r="D27" s="667">
        <f t="shared" si="0"/>
        <v>6</v>
      </c>
      <c r="E27" s="668">
        <v>3</v>
      </c>
      <c r="F27" s="669">
        <v>3</v>
      </c>
      <c r="G27" s="670">
        <f>'[2]дартс-ком-л'!M133</f>
        <v>280</v>
      </c>
      <c r="H27" s="670">
        <f>'[2]дартс-ком-л'!M134</f>
        <v>160</v>
      </c>
      <c r="I27" s="671">
        <f>'[2]дартс-ком-л'!M135</f>
        <v>80</v>
      </c>
      <c r="J27" s="672">
        <f>'[2]дартс-ком-л'!M136</f>
        <v>80</v>
      </c>
      <c r="K27" s="672">
        <f>'[2]дартс-ком-л'!M137</f>
        <v>80</v>
      </c>
      <c r="L27" s="673">
        <f>'[2]дартс-ком-л'!M138</f>
        <v>0</v>
      </c>
      <c r="M27" s="674">
        <f t="shared" si="1"/>
        <v>600</v>
      </c>
      <c r="N27" s="679" t="s">
        <v>213</v>
      </c>
      <c r="Q27" s="676" t="s">
        <v>768</v>
      </c>
      <c r="T27" s="639"/>
    </row>
    <row r="28" spans="1:20" ht="19.5" customHeight="1">
      <c r="A28" s="665" t="s">
        <v>215</v>
      </c>
      <c r="B28" s="687" t="s">
        <v>410</v>
      </c>
      <c r="C28" s="496" t="s">
        <v>213</v>
      </c>
      <c r="D28" s="667">
        <f t="shared" si="0"/>
        <v>2</v>
      </c>
      <c r="E28" s="668">
        <v>2</v>
      </c>
      <c r="F28" s="669">
        <v>0</v>
      </c>
      <c r="G28" s="670">
        <f>'[2]дартс-ком-л'!M187</f>
        <v>300</v>
      </c>
      <c r="H28" s="670">
        <f>'[2]дартс-ком-л'!M188</f>
        <v>240</v>
      </c>
      <c r="I28" s="671">
        <f>'[2]дартс-ком-л'!M189</f>
        <v>0</v>
      </c>
      <c r="J28" s="672">
        <f>'[2]дартс-ком-л'!M190</f>
        <v>0</v>
      </c>
      <c r="K28" s="672">
        <f>'[2]дартс-ком-л'!M191</f>
        <v>0</v>
      </c>
      <c r="L28" s="673">
        <f>'[2]дартс-ком-л'!M192</f>
        <v>0</v>
      </c>
      <c r="M28" s="674">
        <f t="shared" si="1"/>
        <v>540</v>
      </c>
      <c r="N28" s="679" t="s">
        <v>215</v>
      </c>
      <c r="Q28" s="676" t="s">
        <v>779</v>
      </c>
      <c r="T28" s="639"/>
    </row>
    <row r="29" spans="1:20" s="685" customFormat="1" ht="19.5" customHeight="1">
      <c r="A29" s="665"/>
      <c r="B29" s="690" t="s">
        <v>780</v>
      </c>
      <c r="C29" s="665"/>
      <c r="D29" s="691">
        <f>SUM(D8:D28)</f>
        <v>109</v>
      </c>
      <c r="E29" s="692">
        <f>SUM(E8:E28)</f>
        <v>55</v>
      </c>
      <c r="F29" s="693">
        <f>SUM(F8:F28)</f>
        <v>54</v>
      </c>
      <c r="G29" s="694"/>
      <c r="H29" s="695"/>
      <c r="I29" s="694"/>
      <c r="J29" s="696"/>
      <c r="K29" s="696"/>
      <c r="L29" s="697"/>
      <c r="M29" s="698"/>
      <c r="N29" s="699"/>
      <c r="T29" s="639"/>
    </row>
    <row r="30" ht="15">
      <c r="T30" s="639"/>
    </row>
    <row r="31" spans="1:256" ht="16.5">
      <c r="A31" s="328"/>
      <c r="B31" s="538" t="s">
        <v>781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7"/>
      <c r="N31" s="435"/>
      <c r="O31" s="328"/>
      <c r="P31" s="328"/>
      <c r="Q31" s="328"/>
      <c r="R31" s="328"/>
      <c r="S31" s="328"/>
      <c r="T31" s="639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  <c r="FA31" s="328"/>
      <c r="FB31" s="328"/>
      <c r="FC31" s="328"/>
      <c r="FD31" s="328"/>
      <c r="FE31" s="328"/>
      <c r="FF31" s="328"/>
      <c r="FG31" s="328"/>
      <c r="FH31" s="328"/>
      <c r="FI31" s="328"/>
      <c r="FJ31" s="328"/>
      <c r="FK31" s="328"/>
      <c r="FL31" s="328"/>
      <c r="FM31" s="328"/>
      <c r="FN31" s="328"/>
      <c r="FO31" s="328"/>
      <c r="FP31" s="328"/>
      <c r="FQ31" s="328"/>
      <c r="FR31" s="328"/>
      <c r="FS31" s="328"/>
      <c r="FT31" s="328"/>
      <c r="FU31" s="328"/>
      <c r="FV31" s="328"/>
      <c r="FW31" s="328"/>
      <c r="FX31" s="328"/>
      <c r="FY31" s="328"/>
      <c r="FZ31" s="328"/>
      <c r="GA31" s="328"/>
      <c r="GB31" s="328"/>
      <c r="GC31" s="328"/>
      <c r="GD31" s="328"/>
      <c r="GE31" s="328"/>
      <c r="GF31" s="328"/>
      <c r="GG31" s="328"/>
      <c r="GH31" s="328"/>
      <c r="GI31" s="328"/>
      <c r="GJ31" s="328"/>
      <c r="GK31" s="328"/>
      <c r="GL31" s="328"/>
      <c r="GM31" s="328"/>
      <c r="GN31" s="328"/>
      <c r="GO31" s="328"/>
      <c r="GP31" s="328"/>
      <c r="GQ31" s="328"/>
      <c r="GR31" s="328"/>
      <c r="GS31" s="328"/>
      <c r="GT31" s="328"/>
      <c r="GU31" s="328"/>
      <c r="GV31" s="328"/>
      <c r="GW31" s="328"/>
      <c r="GX31" s="328"/>
      <c r="GY31" s="328"/>
      <c r="GZ31" s="328"/>
      <c r="HA31" s="328"/>
      <c r="HB31" s="328"/>
      <c r="HC31" s="328"/>
      <c r="HD31" s="328"/>
      <c r="HE31" s="328"/>
      <c r="HF31" s="328"/>
      <c r="HG31" s="328"/>
      <c r="HH31" s="328"/>
      <c r="HI31" s="328"/>
      <c r="HJ31" s="328"/>
      <c r="HK31" s="328"/>
      <c r="HL31" s="328"/>
      <c r="HM31" s="328"/>
      <c r="HN31" s="328"/>
      <c r="HO31" s="328"/>
      <c r="HP31" s="328"/>
      <c r="HQ31" s="328"/>
      <c r="HR31" s="328"/>
      <c r="HS31" s="328"/>
      <c r="HT31" s="328"/>
      <c r="HU31" s="328"/>
      <c r="HV31" s="328"/>
      <c r="HW31" s="328"/>
      <c r="HX31" s="328"/>
      <c r="HY31" s="328"/>
      <c r="HZ31" s="328"/>
      <c r="IA31" s="328"/>
      <c r="IB31" s="328"/>
      <c r="IC31" s="328"/>
      <c r="ID31" s="328"/>
      <c r="IE31" s="328"/>
      <c r="IF31" s="328"/>
      <c r="IG31" s="328"/>
      <c r="IH31" s="328"/>
      <c r="II31" s="328"/>
      <c r="IJ31" s="328"/>
      <c r="IK31" s="328"/>
      <c r="IL31" s="328"/>
      <c r="IM31" s="328"/>
      <c r="IN31" s="328"/>
      <c r="IO31" s="328"/>
      <c r="IP31" s="328"/>
      <c r="IQ31" s="328"/>
      <c r="IR31" s="328"/>
      <c r="IS31" s="328"/>
      <c r="IT31" s="328"/>
      <c r="IU31" s="328"/>
      <c r="IV31" s="328"/>
    </row>
    <row r="32" spans="1:20" ht="15">
      <c r="A32" s="328"/>
      <c r="T32" s="639"/>
    </row>
    <row r="33" spans="1:14" ht="15">
      <c r="A33" s="328"/>
      <c r="B33" s="700" t="s">
        <v>102</v>
      </c>
      <c r="C33" s="328"/>
      <c r="J33" s="125" t="s">
        <v>103</v>
      </c>
      <c r="L33" s="701"/>
      <c r="M33" s="701"/>
      <c r="N33" s="701"/>
    </row>
    <row r="34" spans="1:14" ht="18.75">
      <c r="A34" s="328"/>
      <c r="B34" s="701"/>
      <c r="C34" s="328"/>
      <c r="D34" s="702"/>
      <c r="E34" s="702"/>
      <c r="F34" s="702"/>
      <c r="G34" s="702"/>
      <c r="H34" s="702"/>
      <c r="I34" s="702"/>
      <c r="J34" s="702"/>
      <c r="K34" s="703"/>
      <c r="L34" s="703"/>
      <c r="M34" s="702"/>
      <c r="N34" s="702"/>
    </row>
    <row r="35" spans="1:14" s="644" customFormat="1" ht="18.75">
      <c r="A35" s="702"/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702"/>
      <c r="M35" s="702"/>
      <c r="N35" s="702"/>
    </row>
    <row r="37" spans="3:4" ht="15.75" customHeight="1">
      <c r="C37" s="704" t="s">
        <v>782</v>
      </c>
      <c r="D37" s="704" t="s">
        <v>619</v>
      </c>
    </row>
    <row r="38" spans="1:4" ht="15.75">
      <c r="A38" s="496" t="s">
        <v>83</v>
      </c>
      <c r="B38" s="497" t="s">
        <v>61</v>
      </c>
      <c r="C38" s="496" t="s">
        <v>162</v>
      </c>
      <c r="D38" s="496" t="s">
        <v>83</v>
      </c>
    </row>
    <row r="39" spans="1:4" ht="15.75">
      <c r="A39" s="496" t="s">
        <v>86</v>
      </c>
      <c r="B39" s="497" t="s">
        <v>16</v>
      </c>
      <c r="C39" s="496" t="s">
        <v>772</v>
      </c>
      <c r="D39" s="496" t="s">
        <v>86</v>
      </c>
    </row>
    <row r="40" spans="1:4" ht="15.75">
      <c r="A40" s="496" t="s">
        <v>87</v>
      </c>
      <c r="B40" s="497" t="s">
        <v>405</v>
      </c>
      <c r="C40" s="496" t="s">
        <v>757</v>
      </c>
      <c r="D40" s="496" t="s">
        <v>87</v>
      </c>
    </row>
    <row r="41" spans="1:4" ht="15.75">
      <c r="A41" s="496" t="s">
        <v>89</v>
      </c>
      <c r="B41" s="497" t="s">
        <v>626</v>
      </c>
      <c r="C41" s="496" t="s">
        <v>166</v>
      </c>
      <c r="D41" s="496" t="s">
        <v>89</v>
      </c>
    </row>
    <row r="42" spans="1:4" ht="15.75">
      <c r="A42" s="496" t="s">
        <v>90</v>
      </c>
      <c r="B42" s="497" t="s">
        <v>58</v>
      </c>
      <c r="C42" s="496" t="s">
        <v>166</v>
      </c>
      <c r="D42" s="496" t="s">
        <v>90</v>
      </c>
    </row>
    <row r="43" spans="1:4" ht="15.75">
      <c r="A43" s="496" t="s">
        <v>92</v>
      </c>
      <c r="B43" s="705" t="s">
        <v>21</v>
      </c>
      <c r="C43" s="496" t="s">
        <v>761</v>
      </c>
      <c r="D43" s="496" t="s">
        <v>92</v>
      </c>
    </row>
    <row r="44" spans="1:4" ht="15.75">
      <c r="A44" s="496" t="s">
        <v>95</v>
      </c>
      <c r="B44" s="497" t="s">
        <v>392</v>
      </c>
      <c r="C44" s="496" t="s">
        <v>778</v>
      </c>
      <c r="D44" s="496" t="s">
        <v>95</v>
      </c>
    </row>
    <row r="45" spans="1:4" ht="15.75">
      <c r="A45" s="496" t="s">
        <v>96</v>
      </c>
      <c r="B45" s="497" t="s">
        <v>377</v>
      </c>
      <c r="C45" s="496" t="s">
        <v>778</v>
      </c>
      <c r="D45" s="496" t="s">
        <v>96</v>
      </c>
    </row>
    <row r="46" spans="1:4" ht="15.75">
      <c r="A46" s="496" t="s">
        <v>97</v>
      </c>
      <c r="B46" s="497" t="s">
        <v>387</v>
      </c>
      <c r="C46" s="496" t="s">
        <v>169</v>
      </c>
      <c r="D46" s="496" t="s">
        <v>97</v>
      </c>
    </row>
    <row r="47" spans="1:4" ht="15.75">
      <c r="A47" s="496" t="s">
        <v>99</v>
      </c>
      <c r="B47" s="497" t="s">
        <v>653</v>
      </c>
      <c r="C47" s="496" t="s">
        <v>771</v>
      </c>
      <c r="D47" s="496" t="s">
        <v>99</v>
      </c>
    </row>
    <row r="48" spans="1:4" ht="15.75">
      <c r="A48" s="496" t="s">
        <v>88</v>
      </c>
      <c r="B48" s="497" t="s">
        <v>639</v>
      </c>
      <c r="C48" s="496" t="s">
        <v>767</v>
      </c>
      <c r="D48" s="496" t="s">
        <v>88</v>
      </c>
    </row>
    <row r="49" spans="1:4" ht="15.75">
      <c r="A49" s="496" t="s">
        <v>94</v>
      </c>
      <c r="B49" s="497" t="s">
        <v>381</v>
      </c>
      <c r="C49" s="496" t="s">
        <v>172</v>
      </c>
      <c r="D49" s="496" t="s">
        <v>94</v>
      </c>
    </row>
    <row r="50" spans="1:4" ht="15.75">
      <c r="A50" s="496" t="s">
        <v>100</v>
      </c>
      <c r="B50" s="497" t="s">
        <v>19</v>
      </c>
      <c r="C50" s="496" t="s">
        <v>172</v>
      </c>
      <c r="D50" s="496" t="s">
        <v>100</v>
      </c>
    </row>
    <row r="51" spans="1:4" ht="15.75">
      <c r="A51" s="496" t="s">
        <v>101</v>
      </c>
      <c r="B51" s="497" t="s">
        <v>241</v>
      </c>
      <c r="C51" s="496" t="s">
        <v>774</v>
      </c>
      <c r="D51" s="496" t="s">
        <v>101</v>
      </c>
    </row>
    <row r="52" spans="1:4" ht="15.75">
      <c r="A52" s="496" t="s">
        <v>91</v>
      </c>
      <c r="B52" s="705" t="s">
        <v>17</v>
      </c>
      <c r="C52" s="496" t="s">
        <v>766</v>
      </c>
      <c r="D52" s="496" t="s">
        <v>91</v>
      </c>
    </row>
    <row r="53" spans="1:4" ht="15.75">
      <c r="A53" s="496" t="s">
        <v>85</v>
      </c>
      <c r="B53" s="705" t="s">
        <v>372</v>
      </c>
      <c r="C53" s="683" t="s">
        <v>173</v>
      </c>
      <c r="D53" s="496" t="s">
        <v>85</v>
      </c>
    </row>
    <row r="54" spans="1:4" ht="15.75">
      <c r="A54" s="496" t="s">
        <v>216</v>
      </c>
      <c r="B54" s="705" t="s">
        <v>714</v>
      </c>
      <c r="C54" s="683" t="s">
        <v>173</v>
      </c>
      <c r="D54" s="496" t="s">
        <v>216</v>
      </c>
    </row>
    <row r="55" spans="1:4" ht="15.75">
      <c r="A55" s="496" t="s">
        <v>218</v>
      </c>
      <c r="B55" s="497" t="s">
        <v>386</v>
      </c>
      <c r="C55" s="496" t="s">
        <v>776</v>
      </c>
      <c r="D55" s="496" t="s">
        <v>218</v>
      </c>
    </row>
    <row r="56" spans="1:4" ht="15.75">
      <c r="A56" s="496" t="s">
        <v>220</v>
      </c>
      <c r="B56" s="497" t="s">
        <v>633</v>
      </c>
      <c r="C56" s="496" t="s">
        <v>763</v>
      </c>
      <c r="D56" s="496" t="s">
        <v>220</v>
      </c>
    </row>
    <row r="57" spans="1:4" ht="15.75">
      <c r="A57" s="496" t="s">
        <v>213</v>
      </c>
      <c r="B57" s="497" t="s">
        <v>380</v>
      </c>
      <c r="C57" s="496" t="s">
        <v>175</v>
      </c>
      <c r="D57" s="496" t="s">
        <v>213</v>
      </c>
    </row>
    <row r="58" spans="1:4" ht="15.75">
      <c r="A58" s="496" t="s">
        <v>215</v>
      </c>
      <c r="B58" s="497" t="s">
        <v>410</v>
      </c>
      <c r="C58" s="496" t="s">
        <v>175</v>
      </c>
      <c r="D58" s="496" t="s">
        <v>215</v>
      </c>
    </row>
  </sheetData>
  <sheetProtection/>
  <printOptions/>
  <pageMargins left="0.7874015748031497" right="0.3937007874015748" top="0.5905511811023623" bottom="0.3937007874015748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3"/>
  <sheetViews>
    <sheetView zoomScale="75" zoomScaleNormal="75" zoomScalePageLayoutView="0" workbookViewId="0" topLeftCell="A1">
      <selection activeCell="A111" sqref="A111:IV111"/>
    </sheetView>
  </sheetViews>
  <sheetFormatPr defaultColWidth="9.00390625" defaultRowHeight="16.5" customHeight="1"/>
  <cols>
    <col min="1" max="1" width="5.625" style="483" customWidth="1"/>
    <col min="2" max="2" width="25.25390625" style="495" customWidth="1"/>
    <col min="3" max="14" width="5.75390625" style="484" customWidth="1"/>
    <col min="15" max="16" width="1.75390625" style="483" customWidth="1"/>
    <col min="17" max="17" width="1.75390625" style="495" customWidth="1"/>
    <col min="18" max="16384" width="9.125" style="483" customWidth="1"/>
  </cols>
  <sheetData>
    <row r="1" spans="2:17" ht="18" customHeight="1">
      <c r="B1" s="483"/>
      <c r="D1" s="485"/>
      <c r="E1" s="485" t="s">
        <v>618</v>
      </c>
      <c r="G1" s="485"/>
      <c r="H1" s="485"/>
      <c r="I1" s="485"/>
      <c r="J1" s="485"/>
      <c r="K1" s="485"/>
      <c r="L1" s="483"/>
      <c r="M1" s="483"/>
      <c r="N1" s="324"/>
      <c r="O1" s="486"/>
      <c r="P1" s="487"/>
      <c r="Q1" s="483"/>
    </row>
    <row r="2" spans="2:17" ht="18" customHeight="1">
      <c r="B2" s="483"/>
      <c r="D2" s="485"/>
      <c r="E2" s="485" t="s">
        <v>105</v>
      </c>
      <c r="G2" s="485"/>
      <c r="H2" s="485"/>
      <c r="I2" s="485"/>
      <c r="J2" s="485"/>
      <c r="K2" s="485"/>
      <c r="L2" s="483"/>
      <c r="M2" s="483"/>
      <c r="N2" s="488"/>
      <c r="O2" s="486"/>
      <c r="P2" s="487"/>
      <c r="Q2" s="483"/>
    </row>
    <row r="3" spans="1:17" ht="18" customHeight="1">
      <c r="A3" s="184" t="s">
        <v>619</v>
      </c>
      <c r="B3" s="483"/>
      <c r="D3" s="489"/>
      <c r="E3" s="489" t="s">
        <v>107</v>
      </c>
      <c r="G3" s="489"/>
      <c r="H3" s="489"/>
      <c r="I3" s="489"/>
      <c r="J3" s="489"/>
      <c r="K3" s="489"/>
      <c r="L3" s="483"/>
      <c r="M3" s="483"/>
      <c r="N3" s="488"/>
      <c r="O3" s="486"/>
      <c r="P3" s="487"/>
      <c r="Q3" s="483"/>
    </row>
    <row r="4" spans="2:17" ht="18" customHeight="1">
      <c r="B4" s="483"/>
      <c r="C4" s="489"/>
      <c r="D4" s="489"/>
      <c r="E4" s="489"/>
      <c r="F4" s="489"/>
      <c r="G4" s="489"/>
      <c r="H4" s="489"/>
      <c r="I4" s="489"/>
      <c r="J4" s="489"/>
      <c r="K4" s="489"/>
      <c r="L4" s="483"/>
      <c r="M4" s="483"/>
      <c r="N4" s="488"/>
      <c r="O4" s="486"/>
      <c r="P4" s="487"/>
      <c r="Q4" s="483"/>
    </row>
    <row r="5" spans="1:14" ht="16.5" customHeight="1">
      <c r="A5" s="490" t="s">
        <v>87</v>
      </c>
      <c r="B5" s="491" t="s">
        <v>405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3">
        <f>SUM(M7:M8,M10:M11)</f>
        <v>2200</v>
      </c>
      <c r="N5" s="494">
        <v>1</v>
      </c>
    </row>
    <row r="6" spans="1:17" s="184" customFormat="1" ht="16.5" customHeight="1">
      <c r="A6" s="496" t="s">
        <v>4</v>
      </c>
      <c r="B6" s="497" t="s">
        <v>108</v>
      </c>
      <c r="C6" s="159">
        <v>1</v>
      </c>
      <c r="D6" s="159">
        <v>2</v>
      </c>
      <c r="E6" s="159">
        <v>3</v>
      </c>
      <c r="F6" s="159">
        <v>4</v>
      </c>
      <c r="G6" s="159">
        <v>5</v>
      </c>
      <c r="H6" s="159">
        <v>6</v>
      </c>
      <c r="I6" s="159">
        <v>7</v>
      </c>
      <c r="J6" s="159">
        <v>8</v>
      </c>
      <c r="K6" s="159">
        <v>9</v>
      </c>
      <c r="L6" s="159">
        <v>10</v>
      </c>
      <c r="M6" s="159" t="s">
        <v>79</v>
      </c>
      <c r="N6" s="159" t="s">
        <v>13</v>
      </c>
      <c r="Q6" s="498"/>
    </row>
    <row r="7" spans="1:17" s="502" customFormat="1" ht="16.5" customHeight="1">
      <c r="A7" s="499" t="s">
        <v>83</v>
      </c>
      <c r="B7" s="500" t="s">
        <v>620</v>
      </c>
      <c r="C7" s="501">
        <v>60</v>
      </c>
      <c r="D7" s="501">
        <v>40</v>
      </c>
      <c r="E7" s="501">
        <v>60</v>
      </c>
      <c r="F7" s="501">
        <v>20</v>
      </c>
      <c r="G7" s="501">
        <v>120</v>
      </c>
      <c r="H7" s="501">
        <v>0</v>
      </c>
      <c r="I7" s="501">
        <v>120</v>
      </c>
      <c r="J7" s="501">
        <v>60</v>
      </c>
      <c r="K7" s="501">
        <v>100</v>
      </c>
      <c r="L7" s="501">
        <v>140</v>
      </c>
      <c r="M7" s="501">
        <f aca="true" t="shared" si="0" ref="M7:M12">SUM(C7:L7)</f>
        <v>720</v>
      </c>
      <c r="N7" s="501"/>
      <c r="Q7" s="503"/>
    </row>
    <row r="8" spans="1:17" s="502" customFormat="1" ht="16.5" customHeight="1">
      <c r="A8" s="499" t="s">
        <v>86</v>
      </c>
      <c r="B8" s="504" t="s">
        <v>621</v>
      </c>
      <c r="C8" s="501">
        <v>0</v>
      </c>
      <c r="D8" s="501">
        <v>120</v>
      </c>
      <c r="E8" s="501">
        <v>40</v>
      </c>
      <c r="F8" s="501">
        <v>100</v>
      </c>
      <c r="G8" s="501">
        <v>60</v>
      </c>
      <c r="H8" s="501">
        <v>20</v>
      </c>
      <c r="I8" s="501">
        <v>40</v>
      </c>
      <c r="J8" s="501">
        <v>40</v>
      </c>
      <c r="K8" s="501">
        <v>60</v>
      </c>
      <c r="L8" s="501">
        <v>60</v>
      </c>
      <c r="M8" s="501">
        <f t="shared" si="0"/>
        <v>540</v>
      </c>
      <c r="N8" s="501"/>
      <c r="Q8" s="503"/>
    </row>
    <row r="9" spans="1:17" s="502" customFormat="1" ht="16.5" customHeight="1">
      <c r="A9" s="499" t="s">
        <v>87</v>
      </c>
      <c r="B9" s="505" t="s">
        <v>622</v>
      </c>
      <c r="C9" s="501">
        <v>60</v>
      </c>
      <c r="D9" s="501">
        <v>20</v>
      </c>
      <c r="E9" s="501">
        <v>0</v>
      </c>
      <c r="F9" s="501">
        <v>80</v>
      </c>
      <c r="G9" s="501">
        <v>60</v>
      </c>
      <c r="H9" s="501">
        <v>60</v>
      </c>
      <c r="I9" s="501">
        <v>80</v>
      </c>
      <c r="J9" s="501">
        <v>40</v>
      </c>
      <c r="K9" s="501">
        <v>60</v>
      </c>
      <c r="L9" s="501">
        <v>20</v>
      </c>
      <c r="M9" s="501">
        <f t="shared" si="0"/>
        <v>480</v>
      </c>
      <c r="N9" s="501"/>
      <c r="Q9" s="503"/>
    </row>
    <row r="10" spans="1:17" s="509" customFormat="1" ht="16.5" customHeight="1">
      <c r="A10" s="506" t="s">
        <v>89</v>
      </c>
      <c r="B10" s="507" t="s">
        <v>623</v>
      </c>
      <c r="C10" s="508">
        <v>40</v>
      </c>
      <c r="D10" s="508">
        <v>20</v>
      </c>
      <c r="E10" s="508">
        <v>60</v>
      </c>
      <c r="F10" s="508">
        <v>60</v>
      </c>
      <c r="G10" s="508">
        <v>100</v>
      </c>
      <c r="H10" s="508">
        <v>60</v>
      </c>
      <c r="I10" s="508">
        <v>20</v>
      </c>
      <c r="J10" s="508">
        <v>60</v>
      </c>
      <c r="K10" s="508">
        <v>40</v>
      </c>
      <c r="L10" s="508">
        <v>20</v>
      </c>
      <c r="M10" s="508">
        <f t="shared" si="0"/>
        <v>480</v>
      </c>
      <c r="N10" s="508"/>
      <c r="Q10" s="510"/>
    </row>
    <row r="11" spans="1:17" s="509" customFormat="1" ht="16.5" customHeight="1">
      <c r="A11" s="506" t="s">
        <v>90</v>
      </c>
      <c r="B11" s="507" t="s">
        <v>624</v>
      </c>
      <c r="C11" s="508">
        <v>40</v>
      </c>
      <c r="D11" s="508">
        <v>40</v>
      </c>
      <c r="E11" s="508">
        <v>20</v>
      </c>
      <c r="F11" s="508">
        <v>40</v>
      </c>
      <c r="G11" s="508">
        <v>20</v>
      </c>
      <c r="H11" s="508">
        <v>40</v>
      </c>
      <c r="I11" s="508">
        <v>140</v>
      </c>
      <c r="J11" s="508">
        <v>20</v>
      </c>
      <c r="K11" s="508">
        <v>40</v>
      </c>
      <c r="L11" s="508">
        <v>60</v>
      </c>
      <c r="M11" s="508">
        <f t="shared" si="0"/>
        <v>460</v>
      </c>
      <c r="N11" s="508"/>
      <c r="Q11" s="510"/>
    </row>
    <row r="12" spans="1:17" s="509" customFormat="1" ht="16.5" customHeight="1">
      <c r="A12" s="506" t="s">
        <v>92</v>
      </c>
      <c r="B12" s="511" t="s">
        <v>625</v>
      </c>
      <c r="C12" s="508">
        <v>20</v>
      </c>
      <c r="D12" s="508">
        <v>0</v>
      </c>
      <c r="E12" s="508">
        <v>0</v>
      </c>
      <c r="F12" s="508">
        <v>0</v>
      </c>
      <c r="G12" s="508">
        <v>20</v>
      </c>
      <c r="H12" s="508">
        <v>20</v>
      </c>
      <c r="I12" s="508">
        <v>20</v>
      </c>
      <c r="J12" s="508">
        <v>20</v>
      </c>
      <c r="K12" s="508">
        <v>0</v>
      </c>
      <c r="L12" s="508">
        <v>0</v>
      </c>
      <c r="M12" s="508">
        <f t="shared" si="0"/>
        <v>100</v>
      </c>
      <c r="N12" s="508"/>
      <c r="Q12" s="510"/>
    </row>
    <row r="13" ht="13.5" customHeight="1">
      <c r="N13" s="512"/>
    </row>
    <row r="14" spans="1:14" ht="16.5" customHeight="1">
      <c r="A14" s="490" t="s">
        <v>89</v>
      </c>
      <c r="B14" s="491" t="s">
        <v>626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3">
        <f>SUM(M16:M17,M19:M20)</f>
        <v>1720</v>
      </c>
      <c r="N14" s="494">
        <v>2</v>
      </c>
    </row>
    <row r="15" spans="1:17" s="184" customFormat="1" ht="16.5" customHeight="1">
      <c r="A15" s="496" t="s">
        <v>4</v>
      </c>
      <c r="B15" s="497" t="s">
        <v>108</v>
      </c>
      <c r="C15" s="159">
        <v>1</v>
      </c>
      <c r="D15" s="159">
        <v>2</v>
      </c>
      <c r="E15" s="159">
        <v>3</v>
      </c>
      <c r="F15" s="159">
        <v>4</v>
      </c>
      <c r="G15" s="159">
        <v>5</v>
      </c>
      <c r="H15" s="159">
        <v>6</v>
      </c>
      <c r="I15" s="159">
        <v>7</v>
      </c>
      <c r="J15" s="159">
        <v>8</v>
      </c>
      <c r="K15" s="159">
        <v>9</v>
      </c>
      <c r="L15" s="159">
        <v>10</v>
      </c>
      <c r="M15" s="159" t="s">
        <v>79</v>
      </c>
      <c r="N15" s="159" t="s">
        <v>13</v>
      </c>
      <c r="Q15" s="498"/>
    </row>
    <row r="16" spans="1:17" s="502" customFormat="1" ht="16.5" customHeight="1">
      <c r="A16" s="499" t="s">
        <v>83</v>
      </c>
      <c r="B16" s="500" t="s">
        <v>627</v>
      </c>
      <c r="C16" s="501">
        <v>20</v>
      </c>
      <c r="D16" s="501">
        <v>40</v>
      </c>
      <c r="E16" s="501">
        <v>40</v>
      </c>
      <c r="F16" s="501">
        <v>40</v>
      </c>
      <c r="G16" s="501">
        <v>60</v>
      </c>
      <c r="H16" s="501">
        <v>100</v>
      </c>
      <c r="I16" s="501">
        <v>140</v>
      </c>
      <c r="J16" s="501">
        <v>140</v>
      </c>
      <c r="K16" s="501">
        <v>40</v>
      </c>
      <c r="L16" s="501">
        <v>20</v>
      </c>
      <c r="M16" s="501">
        <f aca="true" t="shared" si="1" ref="M16:M21">SUM(C16:L16)</f>
        <v>640</v>
      </c>
      <c r="N16" s="501"/>
      <c r="Q16" s="503"/>
    </row>
    <row r="17" spans="1:17" s="502" customFormat="1" ht="16.5" customHeight="1">
      <c r="A17" s="499" t="s">
        <v>86</v>
      </c>
      <c r="B17" s="504" t="s">
        <v>628</v>
      </c>
      <c r="C17" s="501">
        <v>40</v>
      </c>
      <c r="D17" s="501">
        <v>60</v>
      </c>
      <c r="E17" s="501">
        <v>40</v>
      </c>
      <c r="F17" s="501">
        <v>80</v>
      </c>
      <c r="G17" s="501">
        <v>0</v>
      </c>
      <c r="H17" s="501">
        <v>60</v>
      </c>
      <c r="I17" s="501">
        <v>60</v>
      </c>
      <c r="J17" s="501">
        <v>20</v>
      </c>
      <c r="K17" s="501">
        <v>40</v>
      </c>
      <c r="L17" s="501">
        <v>100</v>
      </c>
      <c r="M17" s="501">
        <f t="shared" si="1"/>
        <v>500</v>
      </c>
      <c r="N17" s="501"/>
      <c r="Q17" s="503"/>
    </row>
    <row r="18" spans="1:17" s="502" customFormat="1" ht="16.5" customHeight="1">
      <c r="A18" s="499" t="s">
        <v>87</v>
      </c>
      <c r="B18" s="504" t="s">
        <v>629</v>
      </c>
      <c r="C18" s="501">
        <v>40</v>
      </c>
      <c r="D18" s="501">
        <v>60</v>
      </c>
      <c r="E18" s="501">
        <v>20</v>
      </c>
      <c r="F18" s="501">
        <v>20</v>
      </c>
      <c r="G18" s="501">
        <v>40</v>
      </c>
      <c r="H18" s="501">
        <v>60</v>
      </c>
      <c r="I18" s="501">
        <v>40</v>
      </c>
      <c r="J18" s="501">
        <v>40</v>
      </c>
      <c r="K18" s="501">
        <v>60</v>
      </c>
      <c r="L18" s="501">
        <v>40</v>
      </c>
      <c r="M18" s="501">
        <f t="shared" si="1"/>
        <v>420</v>
      </c>
      <c r="N18" s="501"/>
      <c r="Q18" s="503"/>
    </row>
    <row r="19" spans="1:17" s="509" customFormat="1" ht="16.5" customHeight="1">
      <c r="A19" s="506" t="s">
        <v>89</v>
      </c>
      <c r="B19" s="511" t="s">
        <v>630</v>
      </c>
      <c r="C19" s="513">
        <v>0</v>
      </c>
      <c r="D19" s="513">
        <v>20</v>
      </c>
      <c r="E19" s="513">
        <v>40</v>
      </c>
      <c r="F19" s="513">
        <v>40</v>
      </c>
      <c r="G19" s="513">
        <v>60</v>
      </c>
      <c r="H19" s="513">
        <v>20</v>
      </c>
      <c r="I19" s="513">
        <v>60</v>
      </c>
      <c r="J19" s="513">
        <v>60</v>
      </c>
      <c r="K19" s="513">
        <v>20</v>
      </c>
      <c r="L19" s="513">
        <v>20</v>
      </c>
      <c r="M19" s="508">
        <f t="shared" si="1"/>
        <v>340</v>
      </c>
      <c r="N19" s="508"/>
      <c r="Q19" s="510"/>
    </row>
    <row r="20" spans="1:17" s="509" customFormat="1" ht="16.5" customHeight="1">
      <c r="A20" s="506" t="s">
        <v>90</v>
      </c>
      <c r="B20" s="511" t="s">
        <v>631</v>
      </c>
      <c r="C20" s="508">
        <v>20</v>
      </c>
      <c r="D20" s="508">
        <v>40</v>
      </c>
      <c r="E20" s="508">
        <v>20</v>
      </c>
      <c r="F20" s="508">
        <v>0</v>
      </c>
      <c r="G20" s="508">
        <v>0</v>
      </c>
      <c r="H20" s="508">
        <v>40</v>
      </c>
      <c r="I20" s="508">
        <v>0</v>
      </c>
      <c r="J20" s="508">
        <v>40</v>
      </c>
      <c r="K20" s="508">
        <v>0</v>
      </c>
      <c r="L20" s="508">
        <v>80</v>
      </c>
      <c r="M20" s="508">
        <f t="shared" si="1"/>
        <v>240</v>
      </c>
      <c r="N20" s="508"/>
      <c r="Q20" s="510"/>
    </row>
    <row r="21" spans="1:17" s="509" customFormat="1" ht="16.5" customHeight="1">
      <c r="A21" s="506" t="s">
        <v>92</v>
      </c>
      <c r="B21" s="511" t="s">
        <v>632</v>
      </c>
      <c r="C21" s="508">
        <v>20</v>
      </c>
      <c r="D21" s="508">
        <v>0</v>
      </c>
      <c r="E21" s="508">
        <v>20</v>
      </c>
      <c r="F21" s="508">
        <v>0</v>
      </c>
      <c r="G21" s="508">
        <v>20</v>
      </c>
      <c r="H21" s="508">
        <v>0</v>
      </c>
      <c r="I21" s="508">
        <v>20</v>
      </c>
      <c r="J21" s="508">
        <v>60</v>
      </c>
      <c r="K21" s="508">
        <v>0</v>
      </c>
      <c r="L21" s="508">
        <v>40</v>
      </c>
      <c r="M21" s="508">
        <f t="shared" si="1"/>
        <v>180</v>
      </c>
      <c r="N21" s="508"/>
      <c r="Q21" s="510"/>
    </row>
    <row r="22" ht="13.5" customHeight="1"/>
    <row r="23" spans="1:14" ht="16.5" customHeight="1">
      <c r="A23" s="490" t="s">
        <v>220</v>
      </c>
      <c r="B23" s="514" t="s">
        <v>633</v>
      </c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3">
        <f>SUM(M25:M26,M28:M29)</f>
        <v>1380</v>
      </c>
      <c r="N23" s="493">
        <v>5</v>
      </c>
    </row>
    <row r="24" spans="1:17" s="184" customFormat="1" ht="16.5" customHeight="1">
      <c r="A24" s="496" t="s">
        <v>4</v>
      </c>
      <c r="B24" s="497" t="s">
        <v>108</v>
      </c>
      <c r="C24" s="159">
        <v>1</v>
      </c>
      <c r="D24" s="159">
        <v>2</v>
      </c>
      <c r="E24" s="159">
        <v>3</v>
      </c>
      <c r="F24" s="159">
        <v>4</v>
      </c>
      <c r="G24" s="159">
        <v>5</v>
      </c>
      <c r="H24" s="159">
        <v>6</v>
      </c>
      <c r="I24" s="159">
        <v>7</v>
      </c>
      <c r="J24" s="159">
        <v>8</v>
      </c>
      <c r="K24" s="159">
        <v>9</v>
      </c>
      <c r="L24" s="159">
        <v>10</v>
      </c>
      <c r="M24" s="159" t="s">
        <v>79</v>
      </c>
      <c r="N24" s="159" t="s">
        <v>13</v>
      </c>
      <c r="Q24" s="498"/>
    </row>
    <row r="25" spans="1:17" s="502" customFormat="1" ht="16.5" customHeight="1">
      <c r="A25" s="499" t="s">
        <v>83</v>
      </c>
      <c r="B25" s="504" t="s">
        <v>634</v>
      </c>
      <c r="C25" s="501">
        <v>40</v>
      </c>
      <c r="D25" s="501">
        <v>100</v>
      </c>
      <c r="E25" s="501">
        <v>20</v>
      </c>
      <c r="F25" s="501">
        <v>60</v>
      </c>
      <c r="G25" s="501">
        <v>60</v>
      </c>
      <c r="H25" s="501">
        <v>40</v>
      </c>
      <c r="I25" s="501">
        <v>40</v>
      </c>
      <c r="J25" s="501">
        <v>40</v>
      </c>
      <c r="K25" s="501">
        <v>40</v>
      </c>
      <c r="L25" s="501">
        <v>20</v>
      </c>
      <c r="M25" s="501">
        <f aca="true" t="shared" si="2" ref="M25:M30">SUM(C25:L25)</f>
        <v>460</v>
      </c>
      <c r="N25" s="501"/>
      <c r="Q25" s="503"/>
    </row>
    <row r="26" spans="1:17" s="502" customFormat="1" ht="16.5" customHeight="1">
      <c r="A26" s="499" t="s">
        <v>86</v>
      </c>
      <c r="B26" s="504" t="s">
        <v>635</v>
      </c>
      <c r="C26" s="501">
        <v>40</v>
      </c>
      <c r="D26" s="501">
        <v>0</v>
      </c>
      <c r="E26" s="501">
        <v>20</v>
      </c>
      <c r="F26" s="501">
        <v>40</v>
      </c>
      <c r="G26" s="501">
        <v>40</v>
      </c>
      <c r="H26" s="501">
        <v>0</v>
      </c>
      <c r="I26" s="501">
        <v>60</v>
      </c>
      <c r="J26" s="501">
        <v>40</v>
      </c>
      <c r="K26" s="501">
        <v>0</v>
      </c>
      <c r="L26" s="501">
        <v>40</v>
      </c>
      <c r="M26" s="501">
        <f t="shared" si="2"/>
        <v>280</v>
      </c>
      <c r="N26" s="501"/>
      <c r="Q26" s="503"/>
    </row>
    <row r="27" spans="1:17" s="502" customFormat="1" ht="16.5" customHeight="1" hidden="1">
      <c r="A27" s="499" t="s">
        <v>87</v>
      </c>
      <c r="B27" s="504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>
        <f t="shared" si="2"/>
        <v>0</v>
      </c>
      <c r="N27" s="501"/>
      <c r="Q27" s="503"/>
    </row>
    <row r="28" spans="1:17" s="509" customFormat="1" ht="16.5" customHeight="1">
      <c r="A28" s="506" t="s">
        <v>89</v>
      </c>
      <c r="B28" s="511" t="s">
        <v>636</v>
      </c>
      <c r="C28" s="508">
        <v>80</v>
      </c>
      <c r="D28" s="508">
        <v>80</v>
      </c>
      <c r="E28" s="508">
        <v>0</v>
      </c>
      <c r="F28" s="508">
        <v>40</v>
      </c>
      <c r="G28" s="508">
        <v>40</v>
      </c>
      <c r="H28" s="508">
        <v>40</v>
      </c>
      <c r="I28" s="508">
        <v>60</v>
      </c>
      <c r="J28" s="508">
        <v>60</v>
      </c>
      <c r="K28" s="508">
        <v>40</v>
      </c>
      <c r="L28" s="508">
        <v>20</v>
      </c>
      <c r="M28" s="508">
        <f t="shared" si="2"/>
        <v>460</v>
      </c>
      <c r="N28" s="508"/>
      <c r="Q28" s="510"/>
    </row>
    <row r="29" spans="1:17" s="509" customFormat="1" ht="16.5" customHeight="1">
      <c r="A29" s="506" t="s">
        <v>90</v>
      </c>
      <c r="B29" s="511" t="s">
        <v>637</v>
      </c>
      <c r="C29" s="508">
        <v>40</v>
      </c>
      <c r="D29" s="508">
        <v>0</v>
      </c>
      <c r="E29" s="508">
        <v>0</v>
      </c>
      <c r="F29" s="508">
        <v>0</v>
      </c>
      <c r="G29" s="508">
        <v>0</v>
      </c>
      <c r="H29" s="508">
        <v>0</v>
      </c>
      <c r="I29" s="508">
        <v>20</v>
      </c>
      <c r="J29" s="508">
        <v>80</v>
      </c>
      <c r="K29" s="508">
        <v>20</v>
      </c>
      <c r="L29" s="508">
        <v>20</v>
      </c>
      <c r="M29" s="508">
        <f t="shared" si="2"/>
        <v>180</v>
      </c>
      <c r="N29" s="508"/>
      <c r="Q29" s="510"/>
    </row>
    <row r="30" spans="1:17" s="509" customFormat="1" ht="16.5" customHeight="1">
      <c r="A30" s="506" t="s">
        <v>92</v>
      </c>
      <c r="B30" s="511" t="s">
        <v>638</v>
      </c>
      <c r="C30" s="508">
        <v>0</v>
      </c>
      <c r="D30" s="508">
        <v>0</v>
      </c>
      <c r="E30" s="508">
        <v>0</v>
      </c>
      <c r="F30" s="508">
        <v>20</v>
      </c>
      <c r="G30" s="508">
        <v>20</v>
      </c>
      <c r="H30" s="508">
        <v>40</v>
      </c>
      <c r="I30" s="508">
        <v>0</v>
      </c>
      <c r="J30" s="508">
        <v>20</v>
      </c>
      <c r="K30" s="508">
        <v>60</v>
      </c>
      <c r="L30" s="508">
        <v>20</v>
      </c>
      <c r="M30" s="508">
        <f t="shared" si="2"/>
        <v>180</v>
      </c>
      <c r="N30" s="508"/>
      <c r="Q30" s="510"/>
    </row>
    <row r="31" ht="13.5" customHeight="1">
      <c r="N31" s="512"/>
    </row>
    <row r="32" spans="1:14" ht="16.5" customHeight="1">
      <c r="A32" s="490" t="s">
        <v>88</v>
      </c>
      <c r="B32" s="514" t="s">
        <v>639</v>
      </c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3">
        <f>SUM(M34:M35,M37:M38)</f>
        <v>1200</v>
      </c>
      <c r="N32" s="493">
        <v>8</v>
      </c>
    </row>
    <row r="33" spans="1:17" s="184" customFormat="1" ht="16.5" customHeight="1">
      <c r="A33" s="496" t="s">
        <v>4</v>
      </c>
      <c r="B33" s="497" t="s">
        <v>108</v>
      </c>
      <c r="C33" s="159">
        <v>1</v>
      </c>
      <c r="D33" s="159">
        <v>2</v>
      </c>
      <c r="E33" s="159">
        <v>3</v>
      </c>
      <c r="F33" s="159">
        <v>4</v>
      </c>
      <c r="G33" s="159">
        <v>5</v>
      </c>
      <c r="H33" s="159">
        <v>6</v>
      </c>
      <c r="I33" s="159">
        <v>7</v>
      </c>
      <c r="J33" s="159">
        <v>8</v>
      </c>
      <c r="K33" s="159">
        <v>9</v>
      </c>
      <c r="L33" s="159">
        <v>10</v>
      </c>
      <c r="M33" s="159" t="s">
        <v>79</v>
      </c>
      <c r="N33" s="159" t="s">
        <v>13</v>
      </c>
      <c r="Q33" s="498"/>
    </row>
    <row r="34" spans="1:17" s="502" customFormat="1" ht="16.5" customHeight="1">
      <c r="A34" s="499" t="s">
        <v>83</v>
      </c>
      <c r="B34" s="504" t="s">
        <v>640</v>
      </c>
      <c r="C34" s="501">
        <v>40</v>
      </c>
      <c r="D34" s="501">
        <v>20</v>
      </c>
      <c r="E34" s="501">
        <v>40</v>
      </c>
      <c r="F34" s="501">
        <v>0</v>
      </c>
      <c r="G34" s="501">
        <v>60</v>
      </c>
      <c r="H34" s="501">
        <v>20</v>
      </c>
      <c r="I34" s="501">
        <v>60</v>
      </c>
      <c r="J34" s="501">
        <v>60</v>
      </c>
      <c r="K34" s="501">
        <v>60</v>
      </c>
      <c r="L34" s="501">
        <v>60</v>
      </c>
      <c r="M34" s="501">
        <f aca="true" t="shared" si="3" ref="M34:M39">SUM(C34:L34)</f>
        <v>420</v>
      </c>
      <c r="N34" s="501"/>
      <c r="Q34" s="503"/>
    </row>
    <row r="35" spans="1:17" s="502" customFormat="1" ht="16.5" customHeight="1">
      <c r="A35" s="499" t="s">
        <v>86</v>
      </c>
      <c r="B35" s="504" t="s">
        <v>641</v>
      </c>
      <c r="C35" s="501">
        <v>20</v>
      </c>
      <c r="D35" s="501">
        <v>40</v>
      </c>
      <c r="E35" s="501">
        <v>40</v>
      </c>
      <c r="F35" s="501">
        <v>20</v>
      </c>
      <c r="G35" s="501">
        <v>100</v>
      </c>
      <c r="H35" s="501">
        <v>20</v>
      </c>
      <c r="I35" s="501">
        <v>20</v>
      </c>
      <c r="J35" s="501">
        <v>20</v>
      </c>
      <c r="K35" s="501">
        <v>40</v>
      </c>
      <c r="L35" s="501">
        <v>80</v>
      </c>
      <c r="M35" s="501">
        <f t="shared" si="3"/>
        <v>400</v>
      </c>
      <c r="N35" s="501"/>
      <c r="Q35" s="503"/>
    </row>
    <row r="36" spans="1:17" s="502" customFormat="1" ht="16.5" customHeight="1" hidden="1">
      <c r="A36" s="499" t="s">
        <v>87</v>
      </c>
      <c r="B36" s="504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>
        <f t="shared" si="3"/>
        <v>0</v>
      </c>
      <c r="N36" s="501"/>
      <c r="Q36" s="503"/>
    </row>
    <row r="37" spans="1:17" s="509" customFormat="1" ht="16.5" customHeight="1">
      <c r="A37" s="506" t="s">
        <v>89</v>
      </c>
      <c r="B37" s="511" t="s">
        <v>642</v>
      </c>
      <c r="C37" s="508">
        <v>0</v>
      </c>
      <c r="D37" s="508">
        <v>40</v>
      </c>
      <c r="E37" s="508">
        <v>60</v>
      </c>
      <c r="F37" s="508">
        <v>20</v>
      </c>
      <c r="G37" s="508">
        <v>0</v>
      </c>
      <c r="H37" s="508">
        <v>20</v>
      </c>
      <c r="I37" s="508">
        <v>80</v>
      </c>
      <c r="J37" s="508">
        <v>0</v>
      </c>
      <c r="K37" s="508">
        <v>40</v>
      </c>
      <c r="L37" s="508">
        <v>40</v>
      </c>
      <c r="M37" s="508">
        <f t="shared" si="3"/>
        <v>300</v>
      </c>
      <c r="N37" s="508"/>
      <c r="Q37" s="510"/>
    </row>
    <row r="38" spans="1:17" s="509" customFormat="1" ht="16.5" customHeight="1">
      <c r="A38" s="506" t="s">
        <v>90</v>
      </c>
      <c r="B38" s="511" t="s">
        <v>643</v>
      </c>
      <c r="C38" s="508">
        <v>0</v>
      </c>
      <c r="D38" s="508">
        <v>0</v>
      </c>
      <c r="E38" s="508">
        <v>0</v>
      </c>
      <c r="F38" s="508">
        <v>0</v>
      </c>
      <c r="G38" s="508">
        <v>20</v>
      </c>
      <c r="H38" s="508">
        <v>20</v>
      </c>
      <c r="I38" s="508">
        <v>20</v>
      </c>
      <c r="J38" s="508">
        <v>0</v>
      </c>
      <c r="K38" s="508">
        <v>20</v>
      </c>
      <c r="L38" s="508">
        <v>0</v>
      </c>
      <c r="M38" s="508">
        <f t="shared" si="3"/>
        <v>80</v>
      </c>
      <c r="N38" s="508"/>
      <c r="Q38" s="510"/>
    </row>
    <row r="39" spans="1:17" s="509" customFormat="1" ht="16.5" customHeight="1" hidden="1">
      <c r="A39" s="506" t="s">
        <v>92</v>
      </c>
      <c r="B39" s="511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>
        <f t="shared" si="3"/>
        <v>0</v>
      </c>
      <c r="N39" s="508"/>
      <c r="Q39" s="510"/>
    </row>
    <row r="40" ht="13.5" customHeight="1"/>
    <row r="41" spans="1:14" ht="16.5" customHeight="1">
      <c r="A41" s="490" t="s">
        <v>91</v>
      </c>
      <c r="B41" s="514" t="s">
        <v>17</v>
      </c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3">
        <f>SUM(M43:M44,M46:M47)</f>
        <v>1200</v>
      </c>
      <c r="N41" s="493">
        <v>7</v>
      </c>
    </row>
    <row r="42" spans="1:17" s="184" customFormat="1" ht="16.5" customHeight="1">
      <c r="A42" s="496" t="s">
        <v>4</v>
      </c>
      <c r="B42" s="497" t="s">
        <v>108</v>
      </c>
      <c r="C42" s="159">
        <v>1</v>
      </c>
      <c r="D42" s="159">
        <v>2</v>
      </c>
      <c r="E42" s="159">
        <v>3</v>
      </c>
      <c r="F42" s="159">
        <v>4</v>
      </c>
      <c r="G42" s="159">
        <v>5</v>
      </c>
      <c r="H42" s="159">
        <v>6</v>
      </c>
      <c r="I42" s="159">
        <v>7</v>
      </c>
      <c r="J42" s="159">
        <v>8</v>
      </c>
      <c r="K42" s="159">
        <v>9</v>
      </c>
      <c r="L42" s="159">
        <v>10</v>
      </c>
      <c r="M42" s="159" t="s">
        <v>79</v>
      </c>
      <c r="N42" s="159" t="s">
        <v>13</v>
      </c>
      <c r="Q42" s="498"/>
    </row>
    <row r="43" spans="1:20" s="502" customFormat="1" ht="16.5" customHeight="1">
      <c r="A43" s="499" t="s">
        <v>83</v>
      </c>
      <c r="B43" s="504" t="s">
        <v>644</v>
      </c>
      <c r="C43" s="501">
        <v>60</v>
      </c>
      <c r="D43" s="501">
        <v>40</v>
      </c>
      <c r="E43" s="501">
        <v>40</v>
      </c>
      <c r="F43" s="501">
        <v>80</v>
      </c>
      <c r="G43" s="501">
        <v>0</v>
      </c>
      <c r="H43" s="501">
        <v>80</v>
      </c>
      <c r="I43" s="501">
        <v>20</v>
      </c>
      <c r="J43" s="501">
        <v>40</v>
      </c>
      <c r="K43" s="501">
        <v>40</v>
      </c>
      <c r="L43" s="501">
        <v>60</v>
      </c>
      <c r="M43" s="501">
        <f aca="true" t="shared" si="4" ref="M43:M48">SUM(C43:L43)</f>
        <v>460</v>
      </c>
      <c r="N43" s="501"/>
      <c r="Q43" s="503"/>
      <c r="T43" s="515"/>
    </row>
    <row r="44" spans="1:17" s="502" customFormat="1" ht="16.5" customHeight="1">
      <c r="A44" s="499" t="s">
        <v>86</v>
      </c>
      <c r="B44" s="504" t="s">
        <v>645</v>
      </c>
      <c r="C44" s="501">
        <v>20</v>
      </c>
      <c r="D44" s="501">
        <v>20</v>
      </c>
      <c r="E44" s="501">
        <v>80</v>
      </c>
      <c r="F44" s="501">
        <v>100</v>
      </c>
      <c r="G44" s="501">
        <v>20</v>
      </c>
      <c r="H44" s="501">
        <v>40</v>
      </c>
      <c r="I44" s="501">
        <v>80</v>
      </c>
      <c r="J44" s="501">
        <v>20</v>
      </c>
      <c r="K44" s="501">
        <v>40</v>
      </c>
      <c r="L44" s="501">
        <v>20</v>
      </c>
      <c r="M44" s="501">
        <f t="shared" si="4"/>
        <v>440</v>
      </c>
      <c r="N44" s="501"/>
      <c r="Q44" s="503"/>
    </row>
    <row r="45" spans="1:20" s="502" customFormat="1" ht="16.5" customHeight="1">
      <c r="A45" s="499" t="s">
        <v>87</v>
      </c>
      <c r="B45" s="504" t="s">
        <v>646</v>
      </c>
      <c r="C45" s="501">
        <v>60</v>
      </c>
      <c r="D45" s="501">
        <v>20</v>
      </c>
      <c r="E45" s="501">
        <v>20</v>
      </c>
      <c r="F45" s="501">
        <v>40</v>
      </c>
      <c r="G45" s="501">
        <v>80</v>
      </c>
      <c r="H45" s="501">
        <v>40</v>
      </c>
      <c r="I45" s="501">
        <v>40</v>
      </c>
      <c r="J45" s="501">
        <v>40</v>
      </c>
      <c r="K45" s="501">
        <v>20</v>
      </c>
      <c r="L45" s="501">
        <v>40</v>
      </c>
      <c r="M45" s="501">
        <f t="shared" si="4"/>
        <v>400</v>
      </c>
      <c r="N45" s="501"/>
      <c r="Q45" s="503"/>
      <c r="T45" s="515"/>
    </row>
    <row r="46" spans="1:17" s="509" customFormat="1" ht="16.5" customHeight="1">
      <c r="A46" s="506" t="s">
        <v>89</v>
      </c>
      <c r="B46" s="516" t="s">
        <v>647</v>
      </c>
      <c r="C46" s="508">
        <v>0</v>
      </c>
      <c r="D46" s="508">
        <v>60</v>
      </c>
      <c r="E46" s="508">
        <v>0</v>
      </c>
      <c r="F46" s="508">
        <v>20</v>
      </c>
      <c r="G46" s="508">
        <v>20</v>
      </c>
      <c r="H46" s="508">
        <v>20</v>
      </c>
      <c r="I46" s="508">
        <v>0</v>
      </c>
      <c r="J46" s="508">
        <v>60</v>
      </c>
      <c r="K46" s="508">
        <v>20</v>
      </c>
      <c r="L46" s="508">
        <v>0</v>
      </c>
      <c r="M46" s="508">
        <f t="shared" si="4"/>
        <v>200</v>
      </c>
      <c r="N46" s="508"/>
      <c r="Q46" s="510"/>
    </row>
    <row r="47" spans="1:17" s="509" customFormat="1" ht="16.5" customHeight="1">
      <c r="A47" s="506" t="s">
        <v>90</v>
      </c>
      <c r="B47" s="516" t="s">
        <v>648</v>
      </c>
      <c r="C47" s="508">
        <v>20</v>
      </c>
      <c r="D47" s="508">
        <v>0</v>
      </c>
      <c r="E47" s="508">
        <v>40</v>
      </c>
      <c r="F47" s="508">
        <v>20</v>
      </c>
      <c r="G47" s="508">
        <v>0</v>
      </c>
      <c r="H47" s="508">
        <v>0</v>
      </c>
      <c r="I47" s="508">
        <v>20</v>
      </c>
      <c r="J47" s="508">
        <v>0</v>
      </c>
      <c r="K47" s="508">
        <v>0</v>
      </c>
      <c r="L47" s="508">
        <v>0</v>
      </c>
      <c r="M47" s="508">
        <f t="shared" si="4"/>
        <v>100</v>
      </c>
      <c r="N47" s="508"/>
      <c r="Q47" s="510"/>
    </row>
    <row r="48" spans="1:17" s="509" customFormat="1" ht="16.5" customHeight="1">
      <c r="A48" s="506" t="s">
        <v>92</v>
      </c>
      <c r="B48" s="511" t="s">
        <v>649</v>
      </c>
      <c r="C48" s="508">
        <v>0</v>
      </c>
      <c r="D48" s="508">
        <v>20</v>
      </c>
      <c r="E48" s="508">
        <v>0</v>
      </c>
      <c r="F48" s="508">
        <v>20</v>
      </c>
      <c r="G48" s="508">
        <v>0</v>
      </c>
      <c r="H48" s="508">
        <v>0</v>
      </c>
      <c r="I48" s="508">
        <v>0</v>
      </c>
      <c r="J48" s="508">
        <v>0</v>
      </c>
      <c r="K48" s="508">
        <v>40</v>
      </c>
      <c r="L48" s="508">
        <v>0</v>
      </c>
      <c r="M48" s="508">
        <f t="shared" si="4"/>
        <v>80</v>
      </c>
      <c r="N48" s="508"/>
      <c r="Q48" s="510"/>
    </row>
    <row r="49" ht="13.5" customHeight="1">
      <c r="N49" s="512"/>
    </row>
    <row r="50" spans="1:14" ht="16.5" customHeight="1">
      <c r="A50" s="490" t="s">
        <v>100</v>
      </c>
      <c r="B50" s="514" t="s">
        <v>19</v>
      </c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3">
        <f>SUM(M52:M53,M55:M56)</f>
        <v>1620</v>
      </c>
      <c r="N50" s="494">
        <v>3</v>
      </c>
    </row>
    <row r="51" spans="1:17" s="184" customFormat="1" ht="16.5" customHeight="1">
      <c r="A51" s="496" t="s">
        <v>4</v>
      </c>
      <c r="B51" s="497" t="s">
        <v>108</v>
      </c>
      <c r="C51" s="159">
        <v>1</v>
      </c>
      <c r="D51" s="159">
        <v>2</v>
      </c>
      <c r="E51" s="159">
        <v>3</v>
      </c>
      <c r="F51" s="159">
        <v>4</v>
      </c>
      <c r="G51" s="159">
        <v>5</v>
      </c>
      <c r="H51" s="159">
        <v>6</v>
      </c>
      <c r="I51" s="159">
        <v>7</v>
      </c>
      <c r="J51" s="159">
        <v>8</v>
      </c>
      <c r="K51" s="159">
        <v>9</v>
      </c>
      <c r="L51" s="159">
        <v>10</v>
      </c>
      <c r="M51" s="159" t="s">
        <v>79</v>
      </c>
      <c r="N51" s="159" t="s">
        <v>13</v>
      </c>
      <c r="Q51" s="498"/>
    </row>
    <row r="52" spans="1:17" s="502" customFormat="1" ht="16.5" customHeight="1">
      <c r="A52" s="499" t="s">
        <v>83</v>
      </c>
      <c r="B52" s="505" t="s">
        <v>223</v>
      </c>
      <c r="C52" s="501">
        <v>20</v>
      </c>
      <c r="D52" s="501">
        <v>80</v>
      </c>
      <c r="E52" s="501">
        <v>20</v>
      </c>
      <c r="F52" s="501">
        <v>60</v>
      </c>
      <c r="G52" s="501">
        <v>0</v>
      </c>
      <c r="H52" s="501">
        <v>20</v>
      </c>
      <c r="I52" s="501">
        <v>80</v>
      </c>
      <c r="J52" s="501">
        <v>60</v>
      </c>
      <c r="K52" s="501">
        <v>140</v>
      </c>
      <c r="L52" s="501">
        <v>40</v>
      </c>
      <c r="M52" s="517">
        <f aca="true" t="shared" si="5" ref="M52:M57">SUM(C52:L52)</f>
        <v>520</v>
      </c>
      <c r="N52" s="501"/>
      <c r="Q52" s="503"/>
    </row>
    <row r="53" spans="1:17" s="502" customFormat="1" ht="16.5" customHeight="1">
      <c r="A53" s="499" t="s">
        <v>86</v>
      </c>
      <c r="B53" s="504" t="s">
        <v>650</v>
      </c>
      <c r="C53" s="501">
        <v>80</v>
      </c>
      <c r="D53" s="501">
        <v>20</v>
      </c>
      <c r="E53" s="501">
        <v>80</v>
      </c>
      <c r="F53" s="501">
        <v>80</v>
      </c>
      <c r="G53" s="501">
        <v>40</v>
      </c>
      <c r="H53" s="501">
        <v>60</v>
      </c>
      <c r="I53" s="501">
        <v>40</v>
      </c>
      <c r="J53" s="501">
        <v>0</v>
      </c>
      <c r="K53" s="501">
        <v>20</v>
      </c>
      <c r="L53" s="501">
        <v>40</v>
      </c>
      <c r="M53" s="517">
        <f t="shared" si="5"/>
        <v>460</v>
      </c>
      <c r="N53" s="501"/>
      <c r="Q53" s="503"/>
    </row>
    <row r="54" spans="1:17" s="502" customFormat="1" ht="16.5" customHeight="1" hidden="1">
      <c r="A54" s="499" t="s">
        <v>87</v>
      </c>
      <c r="B54" s="504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>
        <f t="shared" si="5"/>
        <v>0</v>
      </c>
      <c r="N54" s="501"/>
      <c r="Q54" s="503"/>
    </row>
    <row r="55" spans="1:17" s="509" customFormat="1" ht="16.5" customHeight="1">
      <c r="A55" s="506" t="s">
        <v>89</v>
      </c>
      <c r="B55" s="507" t="s">
        <v>651</v>
      </c>
      <c r="C55" s="508">
        <v>40</v>
      </c>
      <c r="D55" s="508">
        <v>60</v>
      </c>
      <c r="E55" s="508">
        <v>40</v>
      </c>
      <c r="F55" s="508">
        <v>20</v>
      </c>
      <c r="G55" s="508">
        <v>20</v>
      </c>
      <c r="H55" s="508">
        <v>20</v>
      </c>
      <c r="I55" s="508">
        <v>60</v>
      </c>
      <c r="J55" s="508">
        <v>40</v>
      </c>
      <c r="K55" s="508">
        <v>20</v>
      </c>
      <c r="L55" s="508">
        <v>20</v>
      </c>
      <c r="M55" s="518">
        <f>SUM(C55:L55)</f>
        <v>340</v>
      </c>
      <c r="N55" s="508"/>
      <c r="Q55" s="510"/>
    </row>
    <row r="56" spans="1:17" s="509" customFormat="1" ht="16.5" customHeight="1">
      <c r="A56" s="506" t="s">
        <v>90</v>
      </c>
      <c r="B56" s="516" t="s">
        <v>652</v>
      </c>
      <c r="C56" s="508">
        <v>0</v>
      </c>
      <c r="D56" s="508">
        <v>0</v>
      </c>
      <c r="E56" s="508">
        <v>60</v>
      </c>
      <c r="F56" s="508">
        <v>40</v>
      </c>
      <c r="G56" s="508">
        <v>20</v>
      </c>
      <c r="H56" s="508">
        <v>20</v>
      </c>
      <c r="I56" s="508">
        <v>20</v>
      </c>
      <c r="J56" s="508">
        <v>80</v>
      </c>
      <c r="K56" s="508">
        <v>60</v>
      </c>
      <c r="L56" s="508">
        <v>0</v>
      </c>
      <c r="M56" s="508">
        <f>SUM(C56:L56)</f>
        <v>300</v>
      </c>
      <c r="N56" s="508"/>
      <c r="Q56" s="510"/>
    </row>
    <row r="57" spans="1:17" s="509" customFormat="1" ht="16.5" customHeight="1" hidden="1">
      <c r="A57" s="506" t="s">
        <v>92</v>
      </c>
      <c r="B57" s="511"/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>
        <f t="shared" si="5"/>
        <v>0</v>
      </c>
      <c r="N57" s="508"/>
      <c r="Q57" s="510"/>
    </row>
    <row r="58" ht="15" customHeight="1">
      <c r="N58" s="512"/>
    </row>
    <row r="59" spans="1:14" ht="16.5" customHeight="1">
      <c r="A59" s="519" t="s">
        <v>99</v>
      </c>
      <c r="B59" s="520" t="s">
        <v>653</v>
      </c>
      <c r="C59" s="521"/>
      <c r="D59" s="521"/>
      <c r="E59" s="521"/>
      <c r="F59" s="521"/>
      <c r="G59" s="521"/>
      <c r="H59" s="521"/>
      <c r="I59" s="521"/>
      <c r="J59" s="521"/>
      <c r="K59" s="521"/>
      <c r="L59" s="521"/>
      <c r="M59" s="493">
        <f>SUM(M61:M62,M64:M65)</f>
        <v>1120</v>
      </c>
      <c r="N59" s="493">
        <v>12</v>
      </c>
    </row>
    <row r="60" spans="1:17" s="184" customFormat="1" ht="16.5" customHeight="1">
      <c r="A60" s="496" t="s">
        <v>4</v>
      </c>
      <c r="B60" s="497" t="s">
        <v>108</v>
      </c>
      <c r="C60" s="159">
        <v>1</v>
      </c>
      <c r="D60" s="159">
        <v>2</v>
      </c>
      <c r="E60" s="159">
        <v>3</v>
      </c>
      <c r="F60" s="159">
        <v>4</v>
      </c>
      <c r="G60" s="159">
        <v>5</v>
      </c>
      <c r="H60" s="159">
        <v>6</v>
      </c>
      <c r="I60" s="159">
        <v>7</v>
      </c>
      <c r="J60" s="159">
        <v>8</v>
      </c>
      <c r="K60" s="159">
        <v>9</v>
      </c>
      <c r="L60" s="159">
        <v>10</v>
      </c>
      <c r="M60" s="159" t="s">
        <v>79</v>
      </c>
      <c r="N60" s="159" t="s">
        <v>13</v>
      </c>
      <c r="Q60" s="498"/>
    </row>
    <row r="61" spans="1:17" s="502" customFormat="1" ht="16.5" customHeight="1">
      <c r="A61" s="499" t="s">
        <v>83</v>
      </c>
      <c r="B61" s="504" t="s">
        <v>654</v>
      </c>
      <c r="C61" s="501">
        <v>20</v>
      </c>
      <c r="D61" s="501">
        <v>40</v>
      </c>
      <c r="E61" s="501">
        <v>60</v>
      </c>
      <c r="F61" s="501">
        <v>60</v>
      </c>
      <c r="G61" s="501">
        <v>40</v>
      </c>
      <c r="H61" s="501">
        <v>40</v>
      </c>
      <c r="I61" s="501">
        <v>60</v>
      </c>
      <c r="J61" s="501">
        <v>40</v>
      </c>
      <c r="K61" s="501">
        <v>80</v>
      </c>
      <c r="L61" s="501">
        <v>40</v>
      </c>
      <c r="M61" s="517">
        <f aca="true" t="shared" si="6" ref="M61:M66">SUM(C61:L61)</f>
        <v>480</v>
      </c>
      <c r="N61" s="501"/>
      <c r="Q61" s="503"/>
    </row>
    <row r="62" spans="1:17" s="502" customFormat="1" ht="16.5" customHeight="1">
      <c r="A62" s="499" t="s">
        <v>86</v>
      </c>
      <c r="B62" s="504" t="s">
        <v>655</v>
      </c>
      <c r="C62" s="501">
        <v>20</v>
      </c>
      <c r="D62" s="501">
        <v>40</v>
      </c>
      <c r="E62" s="501">
        <v>80</v>
      </c>
      <c r="F62" s="501">
        <v>40</v>
      </c>
      <c r="G62" s="501">
        <v>60</v>
      </c>
      <c r="H62" s="501">
        <v>20</v>
      </c>
      <c r="I62" s="501">
        <v>20</v>
      </c>
      <c r="J62" s="501">
        <v>60</v>
      </c>
      <c r="K62" s="501">
        <v>40</v>
      </c>
      <c r="L62" s="501">
        <v>40</v>
      </c>
      <c r="M62" s="501">
        <f t="shared" si="6"/>
        <v>420</v>
      </c>
      <c r="N62" s="501"/>
      <c r="Q62" s="503"/>
    </row>
    <row r="63" spans="1:17" s="502" customFormat="1" ht="16.5" customHeight="1" hidden="1">
      <c r="A63" s="499" t="s">
        <v>87</v>
      </c>
      <c r="B63" s="504"/>
      <c r="C63" s="501"/>
      <c r="D63" s="501"/>
      <c r="E63" s="501"/>
      <c r="F63" s="501"/>
      <c r="G63" s="501"/>
      <c r="H63" s="501"/>
      <c r="I63" s="501"/>
      <c r="J63" s="501"/>
      <c r="K63" s="501"/>
      <c r="L63" s="501"/>
      <c r="M63" s="501">
        <f t="shared" si="6"/>
        <v>0</v>
      </c>
      <c r="N63" s="501"/>
      <c r="Q63" s="503"/>
    </row>
    <row r="64" spans="1:17" s="509" customFormat="1" ht="16.5" customHeight="1">
      <c r="A64" s="506" t="s">
        <v>89</v>
      </c>
      <c r="B64" s="511" t="s">
        <v>656</v>
      </c>
      <c r="C64" s="508">
        <v>20</v>
      </c>
      <c r="D64" s="508">
        <v>0</v>
      </c>
      <c r="E64" s="508">
        <v>0</v>
      </c>
      <c r="F64" s="508">
        <v>0</v>
      </c>
      <c r="G64" s="508">
        <v>20</v>
      </c>
      <c r="H64" s="508">
        <v>0</v>
      </c>
      <c r="I64" s="508">
        <v>0</v>
      </c>
      <c r="J64" s="508">
        <v>40</v>
      </c>
      <c r="K64" s="508">
        <v>0</v>
      </c>
      <c r="L64" s="508">
        <v>60</v>
      </c>
      <c r="M64" s="508">
        <f t="shared" si="6"/>
        <v>140</v>
      </c>
      <c r="N64" s="508"/>
      <c r="Q64" s="510"/>
    </row>
    <row r="65" spans="1:17" s="509" customFormat="1" ht="16.5" customHeight="1">
      <c r="A65" s="506" t="s">
        <v>90</v>
      </c>
      <c r="B65" s="511" t="s">
        <v>657</v>
      </c>
      <c r="C65" s="508">
        <v>20</v>
      </c>
      <c r="D65" s="508">
        <v>0</v>
      </c>
      <c r="E65" s="508">
        <v>20</v>
      </c>
      <c r="F65" s="508">
        <v>0</v>
      </c>
      <c r="G65" s="508">
        <v>20</v>
      </c>
      <c r="H65" s="508">
        <v>0</v>
      </c>
      <c r="I65" s="508">
        <v>20</v>
      </c>
      <c r="J65" s="508">
        <v>0</v>
      </c>
      <c r="K65" s="508">
        <v>0</v>
      </c>
      <c r="L65" s="508">
        <v>0</v>
      </c>
      <c r="M65" s="508">
        <f t="shared" si="6"/>
        <v>80</v>
      </c>
      <c r="N65" s="508"/>
      <c r="Q65" s="510"/>
    </row>
    <row r="66" spans="1:17" s="509" customFormat="1" ht="16.5" customHeight="1" hidden="1">
      <c r="A66" s="506" t="s">
        <v>92</v>
      </c>
      <c r="B66" s="511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8">
        <f t="shared" si="6"/>
        <v>0</v>
      </c>
      <c r="N66" s="508"/>
      <c r="Q66" s="510"/>
    </row>
    <row r="67" spans="1:17" s="509" customFormat="1" ht="15" customHeight="1">
      <c r="A67" s="522"/>
      <c r="B67" s="515"/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Q67" s="510"/>
    </row>
    <row r="68" spans="1:14" ht="16.5" customHeight="1">
      <c r="A68" s="519" t="s">
        <v>90</v>
      </c>
      <c r="B68" s="520" t="s">
        <v>58</v>
      </c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493">
        <f>SUM(M70:M71,M73:M74)</f>
        <v>1140</v>
      </c>
      <c r="N68" s="493">
        <v>11</v>
      </c>
    </row>
    <row r="69" spans="1:17" s="184" customFormat="1" ht="16.5" customHeight="1">
      <c r="A69" s="496" t="s">
        <v>4</v>
      </c>
      <c r="B69" s="497" t="s">
        <v>108</v>
      </c>
      <c r="C69" s="159">
        <v>1</v>
      </c>
      <c r="D69" s="159">
        <v>2</v>
      </c>
      <c r="E69" s="159">
        <v>3</v>
      </c>
      <c r="F69" s="159">
        <v>4</v>
      </c>
      <c r="G69" s="159">
        <v>5</v>
      </c>
      <c r="H69" s="159">
        <v>6</v>
      </c>
      <c r="I69" s="159">
        <v>7</v>
      </c>
      <c r="J69" s="159">
        <v>8</v>
      </c>
      <c r="K69" s="159">
        <v>9</v>
      </c>
      <c r="L69" s="159">
        <v>10</v>
      </c>
      <c r="M69" s="159" t="s">
        <v>79</v>
      </c>
      <c r="N69" s="159" t="s">
        <v>13</v>
      </c>
      <c r="Q69" s="498"/>
    </row>
    <row r="70" spans="1:17" s="502" customFormat="1" ht="16.5" customHeight="1">
      <c r="A70" s="499" t="s">
        <v>83</v>
      </c>
      <c r="B70" s="504" t="s">
        <v>658</v>
      </c>
      <c r="C70" s="501">
        <v>20</v>
      </c>
      <c r="D70" s="501">
        <v>40</v>
      </c>
      <c r="E70" s="501">
        <v>40</v>
      </c>
      <c r="F70" s="501">
        <v>60</v>
      </c>
      <c r="G70" s="501">
        <v>40</v>
      </c>
      <c r="H70" s="501">
        <v>20</v>
      </c>
      <c r="I70" s="501">
        <v>60</v>
      </c>
      <c r="J70" s="501">
        <v>20</v>
      </c>
      <c r="K70" s="501">
        <v>40</v>
      </c>
      <c r="L70" s="501">
        <v>20</v>
      </c>
      <c r="M70" s="501">
        <f aca="true" t="shared" si="7" ref="M70:M75">SUM(C70:L70)</f>
        <v>360</v>
      </c>
      <c r="N70" s="501"/>
      <c r="Q70" s="503"/>
    </row>
    <row r="71" spans="1:17" s="502" customFormat="1" ht="16.5" customHeight="1">
      <c r="A71" s="499" t="s">
        <v>86</v>
      </c>
      <c r="B71" s="504" t="s">
        <v>272</v>
      </c>
      <c r="C71" s="501">
        <v>20</v>
      </c>
      <c r="D71" s="501">
        <v>0</v>
      </c>
      <c r="E71" s="501">
        <v>60</v>
      </c>
      <c r="F71" s="501">
        <v>0</v>
      </c>
      <c r="G71" s="501">
        <v>0</v>
      </c>
      <c r="H71" s="501">
        <v>20</v>
      </c>
      <c r="I71" s="501">
        <v>60</v>
      </c>
      <c r="J71" s="501">
        <v>20</v>
      </c>
      <c r="K71" s="501">
        <v>80</v>
      </c>
      <c r="L71" s="501">
        <v>60</v>
      </c>
      <c r="M71" s="501">
        <f t="shared" si="7"/>
        <v>320</v>
      </c>
      <c r="N71" s="501"/>
      <c r="Q71" s="503"/>
    </row>
    <row r="72" spans="1:17" s="502" customFormat="1" ht="16.5" customHeight="1">
      <c r="A72" s="499" t="s">
        <v>87</v>
      </c>
      <c r="B72" s="504" t="s">
        <v>659</v>
      </c>
      <c r="C72" s="501">
        <v>20</v>
      </c>
      <c r="D72" s="501">
        <v>0</v>
      </c>
      <c r="E72" s="501">
        <v>40</v>
      </c>
      <c r="F72" s="501">
        <v>80</v>
      </c>
      <c r="G72" s="501">
        <v>20</v>
      </c>
      <c r="H72" s="501">
        <v>0</v>
      </c>
      <c r="I72" s="501">
        <v>40</v>
      </c>
      <c r="J72" s="501">
        <v>20</v>
      </c>
      <c r="K72" s="501">
        <v>20</v>
      </c>
      <c r="L72" s="501">
        <v>60</v>
      </c>
      <c r="M72" s="501">
        <f t="shared" si="7"/>
        <v>300</v>
      </c>
      <c r="N72" s="501"/>
      <c r="Q72" s="503"/>
    </row>
    <row r="73" spans="1:17" s="509" customFormat="1" ht="16.5" customHeight="1">
      <c r="A73" s="506" t="s">
        <v>89</v>
      </c>
      <c r="B73" s="511" t="s">
        <v>660</v>
      </c>
      <c r="C73" s="508">
        <v>20</v>
      </c>
      <c r="D73" s="508">
        <v>20</v>
      </c>
      <c r="E73" s="508">
        <v>40</v>
      </c>
      <c r="F73" s="508">
        <v>20</v>
      </c>
      <c r="G73" s="508">
        <v>0</v>
      </c>
      <c r="H73" s="508">
        <v>60</v>
      </c>
      <c r="I73" s="508">
        <v>0</v>
      </c>
      <c r="J73" s="508">
        <v>0</v>
      </c>
      <c r="K73" s="508">
        <v>80</v>
      </c>
      <c r="L73" s="508">
        <v>0</v>
      </c>
      <c r="M73" s="508">
        <f t="shared" si="7"/>
        <v>240</v>
      </c>
      <c r="N73" s="508"/>
      <c r="Q73" s="510"/>
    </row>
    <row r="74" spans="1:17" s="509" customFormat="1" ht="16.5" customHeight="1">
      <c r="A74" s="506" t="s">
        <v>90</v>
      </c>
      <c r="B74" s="511" t="s">
        <v>224</v>
      </c>
      <c r="C74" s="508">
        <v>20</v>
      </c>
      <c r="D74" s="508">
        <v>20</v>
      </c>
      <c r="E74" s="508">
        <v>20</v>
      </c>
      <c r="F74" s="508">
        <v>20</v>
      </c>
      <c r="G74" s="508">
        <v>20</v>
      </c>
      <c r="H74" s="508">
        <v>20</v>
      </c>
      <c r="I74" s="508">
        <v>40</v>
      </c>
      <c r="J74" s="508">
        <v>20</v>
      </c>
      <c r="K74" s="508">
        <v>20</v>
      </c>
      <c r="L74" s="508">
        <v>20</v>
      </c>
      <c r="M74" s="508">
        <f t="shared" si="7"/>
        <v>220</v>
      </c>
      <c r="N74" s="508"/>
      <c r="Q74" s="510"/>
    </row>
    <row r="75" spans="1:17" s="509" customFormat="1" ht="16.5" customHeight="1">
      <c r="A75" s="506" t="s">
        <v>92</v>
      </c>
      <c r="B75" s="511" t="s">
        <v>661</v>
      </c>
      <c r="C75" s="508">
        <v>20</v>
      </c>
      <c r="D75" s="508">
        <v>20</v>
      </c>
      <c r="E75" s="508">
        <v>0</v>
      </c>
      <c r="F75" s="508">
        <v>0</v>
      </c>
      <c r="G75" s="508">
        <v>0</v>
      </c>
      <c r="H75" s="508">
        <v>20</v>
      </c>
      <c r="I75" s="508">
        <v>40</v>
      </c>
      <c r="J75" s="508">
        <v>20</v>
      </c>
      <c r="K75" s="508">
        <v>0</v>
      </c>
      <c r="L75" s="508">
        <v>60</v>
      </c>
      <c r="M75" s="508">
        <f t="shared" si="7"/>
        <v>180</v>
      </c>
      <c r="N75" s="508"/>
      <c r="Q75" s="510"/>
    </row>
    <row r="76" ht="15" customHeight="1"/>
    <row r="77" spans="1:14" ht="16.5" customHeight="1">
      <c r="A77" s="490" t="s">
        <v>92</v>
      </c>
      <c r="B77" s="514" t="s">
        <v>21</v>
      </c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3">
        <f>SUM(M79:M80,M82:M83)</f>
        <v>1380</v>
      </c>
      <c r="N77" s="493">
        <v>4</v>
      </c>
    </row>
    <row r="78" spans="1:17" s="184" customFormat="1" ht="16.5" customHeight="1">
      <c r="A78" s="496" t="s">
        <v>4</v>
      </c>
      <c r="B78" s="497" t="s">
        <v>108</v>
      </c>
      <c r="C78" s="159">
        <v>1</v>
      </c>
      <c r="D78" s="159">
        <v>2</v>
      </c>
      <c r="E78" s="159">
        <v>3</v>
      </c>
      <c r="F78" s="159">
        <v>4</v>
      </c>
      <c r="G78" s="159">
        <v>5</v>
      </c>
      <c r="H78" s="159">
        <v>6</v>
      </c>
      <c r="I78" s="159">
        <v>7</v>
      </c>
      <c r="J78" s="159">
        <v>8</v>
      </c>
      <c r="K78" s="159">
        <v>9</v>
      </c>
      <c r="L78" s="159">
        <v>10</v>
      </c>
      <c r="M78" s="159" t="s">
        <v>79</v>
      </c>
      <c r="N78" s="159" t="s">
        <v>13</v>
      </c>
      <c r="Q78" s="498"/>
    </row>
    <row r="79" spans="1:17" s="502" customFormat="1" ht="16.5" customHeight="1">
      <c r="A79" s="499" t="s">
        <v>83</v>
      </c>
      <c r="B79" s="504" t="s">
        <v>662</v>
      </c>
      <c r="C79" s="501">
        <v>20</v>
      </c>
      <c r="D79" s="501">
        <v>100</v>
      </c>
      <c r="E79" s="501">
        <v>80</v>
      </c>
      <c r="F79" s="501">
        <v>20</v>
      </c>
      <c r="G79" s="501">
        <v>20</v>
      </c>
      <c r="H79" s="501">
        <v>120</v>
      </c>
      <c r="I79" s="501">
        <v>40</v>
      </c>
      <c r="J79" s="501">
        <v>60</v>
      </c>
      <c r="K79" s="501">
        <v>40</v>
      </c>
      <c r="L79" s="501">
        <v>40</v>
      </c>
      <c r="M79" s="501">
        <f aca="true" t="shared" si="8" ref="M79:M84">SUM(C79:L79)</f>
        <v>540</v>
      </c>
      <c r="N79" s="501"/>
      <c r="Q79" s="503"/>
    </row>
    <row r="80" spans="1:17" s="502" customFormat="1" ht="16.5" customHeight="1">
      <c r="A80" s="499" t="s">
        <v>86</v>
      </c>
      <c r="B80" s="504" t="s">
        <v>264</v>
      </c>
      <c r="C80" s="501">
        <v>60</v>
      </c>
      <c r="D80" s="501">
        <v>100</v>
      </c>
      <c r="E80" s="501">
        <v>20</v>
      </c>
      <c r="F80" s="501">
        <v>0</v>
      </c>
      <c r="G80" s="501">
        <v>20</v>
      </c>
      <c r="H80" s="501">
        <v>20</v>
      </c>
      <c r="I80" s="501">
        <v>80</v>
      </c>
      <c r="J80" s="501">
        <v>40</v>
      </c>
      <c r="K80" s="501">
        <v>40</v>
      </c>
      <c r="L80" s="501">
        <v>40</v>
      </c>
      <c r="M80" s="501">
        <f t="shared" si="8"/>
        <v>420</v>
      </c>
      <c r="N80" s="501"/>
      <c r="Q80" s="503"/>
    </row>
    <row r="81" spans="1:17" s="502" customFormat="1" ht="16.5" customHeight="1">
      <c r="A81" s="499" t="s">
        <v>87</v>
      </c>
      <c r="B81" s="504" t="s">
        <v>663</v>
      </c>
      <c r="C81" s="501">
        <v>20</v>
      </c>
      <c r="D81" s="501">
        <v>40</v>
      </c>
      <c r="E81" s="501">
        <v>80</v>
      </c>
      <c r="F81" s="501">
        <v>40</v>
      </c>
      <c r="G81" s="501">
        <v>60</v>
      </c>
      <c r="H81" s="501">
        <v>0</v>
      </c>
      <c r="I81" s="501">
        <v>20</v>
      </c>
      <c r="J81" s="501">
        <v>20</v>
      </c>
      <c r="K81" s="501">
        <v>80</v>
      </c>
      <c r="L81" s="501">
        <v>20</v>
      </c>
      <c r="M81" s="501">
        <f t="shared" si="8"/>
        <v>380</v>
      </c>
      <c r="N81" s="501"/>
      <c r="Q81" s="503"/>
    </row>
    <row r="82" spans="1:17" s="509" customFormat="1" ht="16.5" customHeight="1">
      <c r="A82" s="524" t="s">
        <v>89</v>
      </c>
      <c r="B82" s="511" t="s">
        <v>664</v>
      </c>
      <c r="C82" s="525">
        <v>40</v>
      </c>
      <c r="D82" s="525">
        <v>40</v>
      </c>
      <c r="E82" s="525">
        <v>0</v>
      </c>
      <c r="F82" s="525">
        <v>20</v>
      </c>
      <c r="G82" s="525">
        <v>0</v>
      </c>
      <c r="H82" s="525">
        <v>40</v>
      </c>
      <c r="I82" s="525">
        <v>20</v>
      </c>
      <c r="J82" s="525">
        <v>0</v>
      </c>
      <c r="K82" s="525">
        <v>0</v>
      </c>
      <c r="L82" s="525">
        <v>80</v>
      </c>
      <c r="M82" s="525">
        <f t="shared" si="8"/>
        <v>240</v>
      </c>
      <c r="N82" s="525"/>
      <c r="Q82" s="510"/>
    </row>
    <row r="83" spans="1:17" s="509" customFormat="1" ht="16.5" customHeight="1">
      <c r="A83" s="506" t="s">
        <v>90</v>
      </c>
      <c r="B83" s="511" t="s">
        <v>201</v>
      </c>
      <c r="C83" s="508">
        <v>40</v>
      </c>
      <c r="D83" s="508">
        <v>20</v>
      </c>
      <c r="E83" s="508">
        <v>20</v>
      </c>
      <c r="F83" s="508">
        <v>20</v>
      </c>
      <c r="G83" s="508">
        <v>0</v>
      </c>
      <c r="H83" s="508">
        <v>0</v>
      </c>
      <c r="I83" s="508">
        <v>40</v>
      </c>
      <c r="J83" s="508">
        <v>0</v>
      </c>
      <c r="K83" s="508">
        <v>20</v>
      </c>
      <c r="L83" s="508">
        <v>20</v>
      </c>
      <c r="M83" s="508">
        <f t="shared" si="8"/>
        <v>180</v>
      </c>
      <c r="N83" s="508"/>
      <c r="Q83" s="510"/>
    </row>
    <row r="84" spans="1:17" s="509" customFormat="1" ht="16.5" customHeight="1">
      <c r="A84" s="506" t="s">
        <v>92</v>
      </c>
      <c r="B84" s="511" t="s">
        <v>665</v>
      </c>
      <c r="C84" s="508">
        <v>20</v>
      </c>
      <c r="D84" s="508">
        <v>0</v>
      </c>
      <c r="E84" s="508">
        <v>0</v>
      </c>
      <c r="F84" s="508">
        <v>0</v>
      </c>
      <c r="G84" s="508">
        <v>0</v>
      </c>
      <c r="H84" s="508">
        <v>20</v>
      </c>
      <c r="I84" s="508">
        <v>0</v>
      </c>
      <c r="J84" s="508">
        <v>40</v>
      </c>
      <c r="K84" s="508">
        <v>20</v>
      </c>
      <c r="L84" s="508">
        <v>0</v>
      </c>
      <c r="M84" s="508">
        <f t="shared" si="8"/>
        <v>100</v>
      </c>
      <c r="N84" s="508"/>
      <c r="Q84" s="510"/>
    </row>
    <row r="85" spans="2:14" ht="15" customHeight="1">
      <c r="B85" s="503"/>
      <c r="N85" s="512"/>
    </row>
    <row r="86" spans="1:14" ht="16.5" customHeight="1">
      <c r="A86" s="490" t="s">
        <v>86</v>
      </c>
      <c r="B86" s="514" t="s">
        <v>16</v>
      </c>
      <c r="C86" s="492"/>
      <c r="D86" s="492"/>
      <c r="E86" s="492"/>
      <c r="F86" s="492"/>
      <c r="G86" s="492"/>
      <c r="H86" s="492"/>
      <c r="I86" s="492"/>
      <c r="J86" s="492"/>
      <c r="K86" s="492"/>
      <c r="L86" s="492"/>
      <c r="M86" s="493">
        <f>SUM(M88:M89,M91:M92)</f>
        <v>1080</v>
      </c>
      <c r="N86" s="493">
        <v>14</v>
      </c>
    </row>
    <row r="87" spans="1:17" s="184" customFormat="1" ht="16.5" customHeight="1">
      <c r="A87" s="496" t="s">
        <v>4</v>
      </c>
      <c r="B87" s="497" t="s">
        <v>108</v>
      </c>
      <c r="C87" s="159">
        <v>1</v>
      </c>
      <c r="D87" s="159">
        <v>2</v>
      </c>
      <c r="E87" s="159">
        <v>3</v>
      </c>
      <c r="F87" s="159">
        <v>4</v>
      </c>
      <c r="G87" s="159">
        <v>5</v>
      </c>
      <c r="H87" s="159">
        <v>6</v>
      </c>
      <c r="I87" s="159">
        <v>7</v>
      </c>
      <c r="J87" s="159">
        <v>8</v>
      </c>
      <c r="K87" s="159">
        <v>9</v>
      </c>
      <c r="L87" s="159">
        <v>10</v>
      </c>
      <c r="M87" s="159" t="s">
        <v>79</v>
      </c>
      <c r="N87" s="159" t="s">
        <v>13</v>
      </c>
      <c r="Q87" s="498"/>
    </row>
    <row r="88" spans="1:17" s="502" customFormat="1" ht="16.5" customHeight="1">
      <c r="A88" s="499" t="s">
        <v>83</v>
      </c>
      <c r="B88" s="504" t="s">
        <v>666</v>
      </c>
      <c r="C88" s="501">
        <v>40</v>
      </c>
      <c r="D88" s="501">
        <v>0</v>
      </c>
      <c r="E88" s="501">
        <v>80</v>
      </c>
      <c r="F88" s="501">
        <v>60</v>
      </c>
      <c r="G88" s="501">
        <v>80</v>
      </c>
      <c r="H88" s="501">
        <v>20</v>
      </c>
      <c r="I88" s="501">
        <v>0</v>
      </c>
      <c r="J88" s="501">
        <v>80</v>
      </c>
      <c r="K88" s="501">
        <v>60</v>
      </c>
      <c r="L88" s="501">
        <v>20</v>
      </c>
      <c r="M88" s="501">
        <f aca="true" t="shared" si="9" ref="M88:M93">SUM(C88:L88)</f>
        <v>440</v>
      </c>
      <c r="N88" s="501"/>
      <c r="Q88" s="503"/>
    </row>
    <row r="89" spans="1:17" s="502" customFormat="1" ht="16.5" customHeight="1">
      <c r="A89" s="499" t="s">
        <v>86</v>
      </c>
      <c r="B89" s="504" t="s">
        <v>667</v>
      </c>
      <c r="C89" s="501">
        <v>0</v>
      </c>
      <c r="D89" s="501">
        <v>40</v>
      </c>
      <c r="E89" s="501">
        <v>0</v>
      </c>
      <c r="F89" s="501">
        <v>40</v>
      </c>
      <c r="G89" s="501">
        <v>0</v>
      </c>
      <c r="H89" s="501">
        <v>0</v>
      </c>
      <c r="I89" s="501">
        <v>0</v>
      </c>
      <c r="J89" s="501">
        <v>0</v>
      </c>
      <c r="K89" s="501">
        <v>40</v>
      </c>
      <c r="L89" s="501">
        <v>40</v>
      </c>
      <c r="M89" s="501">
        <f t="shared" si="9"/>
        <v>160</v>
      </c>
      <c r="N89" s="501"/>
      <c r="Q89" s="503"/>
    </row>
    <row r="90" spans="1:17" s="502" customFormat="1" ht="16.5" customHeight="1">
      <c r="A90" s="499" t="s">
        <v>87</v>
      </c>
      <c r="B90" s="504" t="s">
        <v>668</v>
      </c>
      <c r="C90" s="501">
        <v>0</v>
      </c>
      <c r="D90" s="501">
        <v>0</v>
      </c>
      <c r="E90" s="501">
        <v>0</v>
      </c>
      <c r="F90" s="501">
        <v>20</v>
      </c>
      <c r="G90" s="501">
        <v>0</v>
      </c>
      <c r="H90" s="501">
        <v>0</v>
      </c>
      <c r="I90" s="501">
        <v>20</v>
      </c>
      <c r="J90" s="501">
        <v>0</v>
      </c>
      <c r="K90" s="501">
        <v>0</v>
      </c>
      <c r="L90" s="501">
        <v>80</v>
      </c>
      <c r="M90" s="501">
        <f t="shared" si="9"/>
        <v>120</v>
      </c>
      <c r="N90" s="501"/>
      <c r="Q90" s="503"/>
    </row>
    <row r="91" spans="1:17" s="509" customFormat="1" ht="16.5" customHeight="1">
      <c r="A91" s="506" t="s">
        <v>89</v>
      </c>
      <c r="B91" s="511" t="s">
        <v>669</v>
      </c>
      <c r="C91" s="508">
        <v>20</v>
      </c>
      <c r="D91" s="508">
        <v>0</v>
      </c>
      <c r="E91" s="508">
        <v>20</v>
      </c>
      <c r="F91" s="508">
        <v>40</v>
      </c>
      <c r="G91" s="508">
        <v>60</v>
      </c>
      <c r="H91" s="508">
        <v>0</v>
      </c>
      <c r="I91" s="508">
        <v>60</v>
      </c>
      <c r="J91" s="508">
        <v>20</v>
      </c>
      <c r="K91" s="508">
        <v>60</v>
      </c>
      <c r="L91" s="508">
        <v>80</v>
      </c>
      <c r="M91" s="508">
        <f t="shared" si="9"/>
        <v>360</v>
      </c>
      <c r="N91" s="508"/>
      <c r="Q91" s="510"/>
    </row>
    <row r="92" spans="1:17" s="509" customFormat="1" ht="16.5" customHeight="1">
      <c r="A92" s="506" t="s">
        <v>90</v>
      </c>
      <c r="B92" s="511" t="s">
        <v>670</v>
      </c>
      <c r="C92" s="508">
        <v>60</v>
      </c>
      <c r="D92" s="508">
        <v>0</v>
      </c>
      <c r="E92" s="508">
        <v>20</v>
      </c>
      <c r="F92" s="508">
        <v>0</v>
      </c>
      <c r="G92" s="508">
        <v>20</v>
      </c>
      <c r="H92" s="508">
        <v>0</v>
      </c>
      <c r="I92" s="508">
        <v>0</v>
      </c>
      <c r="J92" s="508">
        <v>0</v>
      </c>
      <c r="K92" s="508">
        <v>0</v>
      </c>
      <c r="L92" s="508">
        <v>20</v>
      </c>
      <c r="M92" s="508">
        <f t="shared" si="9"/>
        <v>120</v>
      </c>
      <c r="N92" s="508"/>
      <c r="Q92" s="510"/>
    </row>
    <row r="93" spans="1:17" s="509" customFormat="1" ht="16.5" customHeight="1">
      <c r="A93" s="506" t="s">
        <v>92</v>
      </c>
      <c r="B93" s="511" t="s">
        <v>122</v>
      </c>
      <c r="C93" s="508">
        <v>20</v>
      </c>
      <c r="D93" s="508">
        <v>0</v>
      </c>
      <c r="E93" s="508">
        <v>0</v>
      </c>
      <c r="F93" s="508">
        <v>0</v>
      </c>
      <c r="G93" s="508">
        <v>0</v>
      </c>
      <c r="H93" s="508">
        <v>20</v>
      </c>
      <c r="I93" s="508">
        <v>0</v>
      </c>
      <c r="J93" s="508">
        <v>0</v>
      </c>
      <c r="K93" s="508">
        <v>40</v>
      </c>
      <c r="L93" s="508">
        <v>0</v>
      </c>
      <c r="M93" s="508">
        <f t="shared" si="9"/>
        <v>80</v>
      </c>
      <c r="N93" s="508"/>
      <c r="Q93" s="510"/>
    </row>
    <row r="94" ht="15" customHeight="1"/>
    <row r="95" spans="1:14" ht="16.5" customHeight="1">
      <c r="A95" s="490" t="s">
        <v>213</v>
      </c>
      <c r="B95" s="514" t="s">
        <v>380</v>
      </c>
      <c r="C95" s="492"/>
      <c r="D95" s="492"/>
      <c r="E95" s="492"/>
      <c r="F95" s="492"/>
      <c r="G95" s="492"/>
      <c r="H95" s="492"/>
      <c r="I95" s="492"/>
      <c r="J95" s="492"/>
      <c r="K95" s="492"/>
      <c r="L95" s="492"/>
      <c r="M95" s="493">
        <f>SUM(M97:M98,M100:M101)</f>
        <v>1160</v>
      </c>
      <c r="N95" s="493">
        <v>10</v>
      </c>
    </row>
    <row r="96" spans="1:17" s="184" customFormat="1" ht="16.5" customHeight="1">
      <c r="A96" s="496" t="s">
        <v>4</v>
      </c>
      <c r="B96" s="497" t="s">
        <v>108</v>
      </c>
      <c r="C96" s="159">
        <v>1</v>
      </c>
      <c r="D96" s="159">
        <v>2</v>
      </c>
      <c r="E96" s="159">
        <v>3</v>
      </c>
      <c r="F96" s="159">
        <v>4</v>
      </c>
      <c r="G96" s="159">
        <v>5</v>
      </c>
      <c r="H96" s="159">
        <v>6</v>
      </c>
      <c r="I96" s="159">
        <v>7</v>
      </c>
      <c r="J96" s="159">
        <v>8</v>
      </c>
      <c r="K96" s="159">
        <v>9</v>
      </c>
      <c r="L96" s="159">
        <v>10</v>
      </c>
      <c r="M96" s="159" t="s">
        <v>79</v>
      </c>
      <c r="N96" s="159" t="s">
        <v>13</v>
      </c>
      <c r="Q96" s="498"/>
    </row>
    <row r="97" spans="1:17" s="502" customFormat="1" ht="16.5" customHeight="1">
      <c r="A97" s="499" t="s">
        <v>83</v>
      </c>
      <c r="B97" s="504" t="s">
        <v>671</v>
      </c>
      <c r="C97" s="501">
        <v>80</v>
      </c>
      <c r="D97" s="501">
        <v>20</v>
      </c>
      <c r="E97" s="501">
        <v>40</v>
      </c>
      <c r="F97" s="501">
        <v>60</v>
      </c>
      <c r="G97" s="501">
        <v>40</v>
      </c>
      <c r="H97" s="501">
        <v>40</v>
      </c>
      <c r="I97" s="501">
        <v>20</v>
      </c>
      <c r="J97" s="501">
        <v>20</v>
      </c>
      <c r="K97" s="501">
        <v>40</v>
      </c>
      <c r="L97" s="501">
        <v>100</v>
      </c>
      <c r="M97" s="501">
        <f aca="true" t="shared" si="10" ref="M97:M102">SUM(C97:L97)</f>
        <v>460</v>
      </c>
      <c r="N97" s="501"/>
      <c r="Q97" s="503"/>
    </row>
    <row r="98" spans="1:17" s="502" customFormat="1" ht="16.5" customHeight="1">
      <c r="A98" s="499" t="s">
        <v>86</v>
      </c>
      <c r="B98" s="504" t="s">
        <v>672</v>
      </c>
      <c r="C98" s="501">
        <v>80</v>
      </c>
      <c r="D98" s="501">
        <v>20</v>
      </c>
      <c r="E98" s="501">
        <v>40</v>
      </c>
      <c r="F98" s="501">
        <v>60</v>
      </c>
      <c r="G98" s="501">
        <v>40</v>
      </c>
      <c r="H98" s="501">
        <v>20</v>
      </c>
      <c r="I98" s="501">
        <v>40</v>
      </c>
      <c r="J98" s="501">
        <v>20</v>
      </c>
      <c r="K98" s="501">
        <v>40</v>
      </c>
      <c r="L98" s="501">
        <v>20</v>
      </c>
      <c r="M98" s="501">
        <f t="shared" si="10"/>
        <v>380</v>
      </c>
      <c r="N98" s="501"/>
      <c r="Q98" s="503"/>
    </row>
    <row r="99" spans="1:17" s="502" customFormat="1" ht="16.5" customHeight="1">
      <c r="A99" s="499" t="s">
        <v>87</v>
      </c>
      <c r="B99" s="504" t="s">
        <v>311</v>
      </c>
      <c r="C99" s="501">
        <v>60</v>
      </c>
      <c r="D99" s="501">
        <v>60</v>
      </c>
      <c r="E99" s="501">
        <v>40</v>
      </c>
      <c r="F99" s="501">
        <v>0</v>
      </c>
      <c r="G99" s="501">
        <v>40</v>
      </c>
      <c r="H99" s="501">
        <v>20</v>
      </c>
      <c r="I99" s="501">
        <v>20</v>
      </c>
      <c r="J99" s="501">
        <v>40</v>
      </c>
      <c r="K99" s="501">
        <v>40</v>
      </c>
      <c r="L99" s="501">
        <v>20</v>
      </c>
      <c r="M99" s="501">
        <f t="shared" si="10"/>
        <v>340</v>
      </c>
      <c r="N99" s="501"/>
      <c r="Q99" s="503"/>
    </row>
    <row r="100" spans="1:17" s="509" customFormat="1" ht="16.5" customHeight="1">
      <c r="A100" s="506" t="s">
        <v>89</v>
      </c>
      <c r="B100" s="511" t="s">
        <v>673</v>
      </c>
      <c r="C100" s="508">
        <v>40</v>
      </c>
      <c r="D100" s="508">
        <v>0</v>
      </c>
      <c r="E100" s="508">
        <v>40</v>
      </c>
      <c r="F100" s="508">
        <v>0</v>
      </c>
      <c r="G100" s="508">
        <v>20</v>
      </c>
      <c r="H100" s="508">
        <v>40</v>
      </c>
      <c r="I100" s="508">
        <v>40</v>
      </c>
      <c r="J100" s="508">
        <v>0</v>
      </c>
      <c r="K100" s="508">
        <v>20</v>
      </c>
      <c r="L100" s="508">
        <v>0</v>
      </c>
      <c r="M100" s="508">
        <f t="shared" si="10"/>
        <v>200</v>
      </c>
      <c r="N100" s="508"/>
      <c r="Q100" s="510"/>
    </row>
    <row r="101" spans="1:17" s="509" customFormat="1" ht="16.5" customHeight="1">
      <c r="A101" s="506" t="s">
        <v>90</v>
      </c>
      <c r="B101" s="511" t="s">
        <v>674</v>
      </c>
      <c r="C101" s="508">
        <v>40</v>
      </c>
      <c r="D101" s="508">
        <v>20</v>
      </c>
      <c r="E101" s="508">
        <v>0</v>
      </c>
      <c r="F101" s="508">
        <v>0</v>
      </c>
      <c r="G101" s="508">
        <v>0</v>
      </c>
      <c r="H101" s="508">
        <v>20</v>
      </c>
      <c r="I101" s="508">
        <v>20</v>
      </c>
      <c r="J101" s="508">
        <v>0</v>
      </c>
      <c r="K101" s="508">
        <v>20</v>
      </c>
      <c r="L101" s="508">
        <v>0</v>
      </c>
      <c r="M101" s="508">
        <f t="shared" si="10"/>
        <v>120</v>
      </c>
      <c r="N101" s="508"/>
      <c r="Q101" s="510"/>
    </row>
    <row r="102" spans="1:17" s="509" customFormat="1" ht="16.5" customHeight="1">
      <c r="A102" s="506" t="s">
        <v>92</v>
      </c>
      <c r="B102" s="511" t="s">
        <v>675</v>
      </c>
      <c r="C102" s="508">
        <v>0</v>
      </c>
      <c r="D102" s="508">
        <v>0</v>
      </c>
      <c r="E102" s="508">
        <v>0</v>
      </c>
      <c r="F102" s="508">
        <v>0</v>
      </c>
      <c r="G102" s="508">
        <v>20</v>
      </c>
      <c r="H102" s="508">
        <v>0</v>
      </c>
      <c r="I102" s="508">
        <v>0</v>
      </c>
      <c r="J102" s="508">
        <v>0</v>
      </c>
      <c r="K102" s="508">
        <v>20</v>
      </c>
      <c r="L102" s="508">
        <v>20</v>
      </c>
      <c r="M102" s="508">
        <f t="shared" si="10"/>
        <v>60</v>
      </c>
      <c r="N102" s="508"/>
      <c r="Q102" s="510"/>
    </row>
    <row r="103" ht="16.5" customHeight="1">
      <c r="N103" s="512"/>
    </row>
    <row r="104" spans="1:14" ht="16.5" customHeight="1">
      <c r="A104" s="490" t="s">
        <v>218</v>
      </c>
      <c r="B104" s="514" t="s">
        <v>386</v>
      </c>
      <c r="C104" s="492"/>
      <c r="D104" s="492"/>
      <c r="E104" s="492"/>
      <c r="F104" s="492"/>
      <c r="G104" s="492"/>
      <c r="H104" s="492"/>
      <c r="I104" s="492"/>
      <c r="J104" s="492"/>
      <c r="K104" s="492"/>
      <c r="L104" s="492"/>
      <c r="M104" s="493">
        <f>SUM(M106:M107,M109:M110)</f>
        <v>840</v>
      </c>
      <c r="N104" s="493">
        <v>17</v>
      </c>
    </row>
    <row r="105" spans="1:17" s="184" customFormat="1" ht="16.5" customHeight="1">
      <c r="A105" s="496" t="s">
        <v>4</v>
      </c>
      <c r="B105" s="497" t="s">
        <v>108</v>
      </c>
      <c r="C105" s="159">
        <v>1</v>
      </c>
      <c r="D105" s="159">
        <v>2</v>
      </c>
      <c r="E105" s="159">
        <v>3</v>
      </c>
      <c r="F105" s="159">
        <v>4</v>
      </c>
      <c r="G105" s="159">
        <v>5</v>
      </c>
      <c r="H105" s="159">
        <v>6</v>
      </c>
      <c r="I105" s="159">
        <v>7</v>
      </c>
      <c r="J105" s="159">
        <v>8</v>
      </c>
      <c r="K105" s="159">
        <v>9</v>
      </c>
      <c r="L105" s="159">
        <v>10</v>
      </c>
      <c r="M105" s="159" t="s">
        <v>79</v>
      </c>
      <c r="N105" s="159" t="s">
        <v>13</v>
      </c>
      <c r="Q105" s="498"/>
    </row>
    <row r="106" spans="1:17" s="502" customFormat="1" ht="16.5" customHeight="1">
      <c r="A106" s="499" t="s">
        <v>83</v>
      </c>
      <c r="B106" s="505" t="s">
        <v>676</v>
      </c>
      <c r="C106" s="501">
        <v>0</v>
      </c>
      <c r="D106" s="501">
        <v>40</v>
      </c>
      <c r="E106" s="501">
        <v>60</v>
      </c>
      <c r="F106" s="501">
        <v>60</v>
      </c>
      <c r="G106" s="501">
        <v>0</v>
      </c>
      <c r="H106" s="501">
        <v>40</v>
      </c>
      <c r="I106" s="501">
        <v>60</v>
      </c>
      <c r="J106" s="501">
        <v>20</v>
      </c>
      <c r="K106" s="501">
        <v>0</v>
      </c>
      <c r="L106" s="501">
        <v>20</v>
      </c>
      <c r="M106" s="501">
        <f aca="true" t="shared" si="11" ref="M106:M111">SUM(C106:L106)</f>
        <v>300</v>
      </c>
      <c r="N106" s="501"/>
      <c r="Q106" s="503"/>
    </row>
    <row r="107" spans="1:17" s="502" customFormat="1" ht="16.5" customHeight="1">
      <c r="A107" s="499" t="s">
        <v>86</v>
      </c>
      <c r="B107" s="504" t="s">
        <v>222</v>
      </c>
      <c r="C107" s="501">
        <v>20</v>
      </c>
      <c r="D107" s="501">
        <v>20</v>
      </c>
      <c r="E107" s="501">
        <v>80</v>
      </c>
      <c r="F107" s="501">
        <v>0</v>
      </c>
      <c r="G107" s="501">
        <v>0</v>
      </c>
      <c r="H107" s="501">
        <v>0</v>
      </c>
      <c r="I107" s="501">
        <v>0</v>
      </c>
      <c r="J107" s="501">
        <v>40</v>
      </c>
      <c r="K107" s="501">
        <v>0</v>
      </c>
      <c r="L107" s="501">
        <v>40</v>
      </c>
      <c r="M107" s="501">
        <f t="shared" si="11"/>
        <v>200</v>
      </c>
      <c r="N107" s="501"/>
      <c r="Q107" s="503"/>
    </row>
    <row r="108" spans="1:17" s="502" customFormat="1" ht="16.5" customHeight="1">
      <c r="A108" s="499" t="s">
        <v>87</v>
      </c>
      <c r="B108" s="504" t="s">
        <v>677</v>
      </c>
      <c r="C108" s="501">
        <v>0</v>
      </c>
      <c r="D108" s="501">
        <v>20</v>
      </c>
      <c r="E108" s="501">
        <v>0</v>
      </c>
      <c r="F108" s="501">
        <v>0</v>
      </c>
      <c r="G108" s="501">
        <v>60</v>
      </c>
      <c r="H108" s="501">
        <v>0</v>
      </c>
      <c r="I108" s="501">
        <v>60</v>
      </c>
      <c r="J108" s="501">
        <v>0</v>
      </c>
      <c r="K108" s="501">
        <v>20</v>
      </c>
      <c r="L108" s="501">
        <v>0</v>
      </c>
      <c r="M108" s="501">
        <f t="shared" si="11"/>
        <v>160</v>
      </c>
      <c r="N108" s="501"/>
      <c r="Q108" s="503"/>
    </row>
    <row r="109" spans="1:17" s="509" customFormat="1" ht="16.5" customHeight="1">
      <c r="A109" s="506" t="s">
        <v>89</v>
      </c>
      <c r="B109" s="511" t="s">
        <v>678</v>
      </c>
      <c r="C109" s="508">
        <v>0</v>
      </c>
      <c r="D109" s="508">
        <v>20</v>
      </c>
      <c r="E109" s="508">
        <v>40</v>
      </c>
      <c r="F109" s="508">
        <v>60</v>
      </c>
      <c r="G109" s="508">
        <v>0</v>
      </c>
      <c r="H109" s="508">
        <v>0</v>
      </c>
      <c r="I109" s="508">
        <v>0</v>
      </c>
      <c r="J109" s="508">
        <v>20</v>
      </c>
      <c r="K109" s="508">
        <v>80</v>
      </c>
      <c r="L109" s="508">
        <v>0</v>
      </c>
      <c r="M109" s="508">
        <f t="shared" si="11"/>
        <v>220</v>
      </c>
      <c r="N109" s="508"/>
      <c r="Q109" s="510"/>
    </row>
    <row r="110" spans="1:17" s="509" customFormat="1" ht="16.5" customHeight="1">
      <c r="A110" s="506" t="s">
        <v>90</v>
      </c>
      <c r="B110" s="511" t="s">
        <v>679</v>
      </c>
      <c r="C110" s="508">
        <v>20</v>
      </c>
      <c r="D110" s="508">
        <v>0</v>
      </c>
      <c r="E110" s="508">
        <v>0</v>
      </c>
      <c r="F110" s="508">
        <v>0</v>
      </c>
      <c r="G110" s="508">
        <v>40</v>
      </c>
      <c r="H110" s="508">
        <v>0</v>
      </c>
      <c r="I110" s="508">
        <v>0</v>
      </c>
      <c r="J110" s="508">
        <v>20</v>
      </c>
      <c r="K110" s="508">
        <v>20</v>
      </c>
      <c r="L110" s="508">
        <v>20</v>
      </c>
      <c r="M110" s="508">
        <f t="shared" si="11"/>
        <v>120</v>
      </c>
      <c r="N110" s="508"/>
      <c r="Q110" s="510"/>
    </row>
    <row r="111" spans="1:17" s="509" customFormat="1" ht="16.5" customHeight="1" hidden="1">
      <c r="A111" s="506" t="s">
        <v>92</v>
      </c>
      <c r="B111" s="511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>
        <f t="shared" si="11"/>
        <v>0</v>
      </c>
      <c r="N111" s="508"/>
      <c r="Q111" s="510"/>
    </row>
    <row r="113" spans="1:14" ht="16.5" customHeight="1">
      <c r="A113" s="490" t="s">
        <v>96</v>
      </c>
      <c r="B113" s="514" t="s">
        <v>377</v>
      </c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3">
        <f>SUM(M115:M116,M118:M119)</f>
        <v>660</v>
      </c>
      <c r="N113" s="493">
        <v>19</v>
      </c>
    </row>
    <row r="114" spans="1:17" s="184" customFormat="1" ht="16.5" customHeight="1">
      <c r="A114" s="496" t="s">
        <v>4</v>
      </c>
      <c r="B114" s="497" t="s">
        <v>108</v>
      </c>
      <c r="C114" s="159">
        <v>1</v>
      </c>
      <c r="D114" s="159">
        <v>2</v>
      </c>
      <c r="E114" s="159">
        <v>3</v>
      </c>
      <c r="F114" s="159">
        <v>4</v>
      </c>
      <c r="G114" s="159">
        <v>5</v>
      </c>
      <c r="H114" s="159">
        <v>6</v>
      </c>
      <c r="I114" s="159">
        <v>7</v>
      </c>
      <c r="J114" s="159">
        <v>8</v>
      </c>
      <c r="K114" s="159">
        <v>9</v>
      </c>
      <c r="L114" s="159">
        <v>10</v>
      </c>
      <c r="M114" s="159" t="s">
        <v>79</v>
      </c>
      <c r="N114" s="159" t="s">
        <v>13</v>
      </c>
      <c r="Q114" s="498"/>
    </row>
    <row r="115" spans="1:17" s="502" customFormat="1" ht="16.5" customHeight="1">
      <c r="A115" s="499" t="s">
        <v>83</v>
      </c>
      <c r="B115" s="504" t="s">
        <v>680</v>
      </c>
      <c r="C115" s="501">
        <v>20</v>
      </c>
      <c r="D115" s="501">
        <v>0</v>
      </c>
      <c r="E115" s="501">
        <v>0</v>
      </c>
      <c r="F115" s="501">
        <v>20</v>
      </c>
      <c r="G115" s="501">
        <v>20</v>
      </c>
      <c r="H115" s="501">
        <v>120</v>
      </c>
      <c r="I115" s="501">
        <v>40</v>
      </c>
      <c r="J115" s="501">
        <v>0</v>
      </c>
      <c r="K115" s="501">
        <v>0</v>
      </c>
      <c r="L115" s="501">
        <v>0</v>
      </c>
      <c r="M115" s="501">
        <f aca="true" t="shared" si="12" ref="M115:M120">SUM(C115:L115)</f>
        <v>220</v>
      </c>
      <c r="N115" s="501"/>
      <c r="Q115" s="503"/>
    </row>
    <row r="116" spans="1:17" s="502" customFormat="1" ht="16.5" customHeight="1">
      <c r="A116" s="499" t="s">
        <v>86</v>
      </c>
      <c r="B116" s="504" t="s">
        <v>681</v>
      </c>
      <c r="C116" s="501">
        <v>0</v>
      </c>
      <c r="D116" s="501">
        <v>0</v>
      </c>
      <c r="E116" s="501">
        <v>60</v>
      </c>
      <c r="F116" s="501">
        <v>20</v>
      </c>
      <c r="G116" s="501">
        <v>20</v>
      </c>
      <c r="H116" s="501">
        <v>20</v>
      </c>
      <c r="I116" s="501">
        <v>20</v>
      </c>
      <c r="J116" s="501">
        <v>0</v>
      </c>
      <c r="K116" s="501">
        <v>0</v>
      </c>
      <c r="L116" s="501">
        <v>0</v>
      </c>
      <c r="M116" s="501">
        <f t="shared" si="12"/>
        <v>140</v>
      </c>
      <c r="N116" s="501"/>
      <c r="Q116" s="503"/>
    </row>
    <row r="117" spans="1:17" s="502" customFormat="1" ht="16.5" customHeight="1">
      <c r="A117" s="499" t="s">
        <v>87</v>
      </c>
      <c r="B117" s="504" t="s">
        <v>682</v>
      </c>
      <c r="C117" s="501">
        <v>40</v>
      </c>
      <c r="D117" s="501">
        <v>0</v>
      </c>
      <c r="E117" s="501">
        <v>0</v>
      </c>
      <c r="F117" s="501">
        <v>0</v>
      </c>
      <c r="G117" s="501">
        <v>0</v>
      </c>
      <c r="H117" s="501">
        <v>0</v>
      </c>
      <c r="I117" s="501">
        <v>20</v>
      </c>
      <c r="J117" s="501">
        <v>20</v>
      </c>
      <c r="K117" s="501">
        <v>0</v>
      </c>
      <c r="L117" s="501">
        <v>0</v>
      </c>
      <c r="M117" s="501">
        <f t="shared" si="12"/>
        <v>80</v>
      </c>
      <c r="N117" s="501"/>
      <c r="Q117" s="503"/>
    </row>
    <row r="118" spans="1:17" s="509" customFormat="1" ht="16.5" customHeight="1">
      <c r="A118" s="506" t="s">
        <v>89</v>
      </c>
      <c r="B118" s="516" t="s">
        <v>683</v>
      </c>
      <c r="C118" s="508">
        <v>0</v>
      </c>
      <c r="D118" s="508">
        <v>20</v>
      </c>
      <c r="E118" s="508">
        <v>0</v>
      </c>
      <c r="F118" s="508">
        <v>0</v>
      </c>
      <c r="G118" s="508">
        <v>0</v>
      </c>
      <c r="H118" s="508">
        <v>0</v>
      </c>
      <c r="I118" s="508">
        <v>0</v>
      </c>
      <c r="J118" s="508">
        <v>80</v>
      </c>
      <c r="K118" s="508">
        <v>40</v>
      </c>
      <c r="L118" s="508">
        <v>20</v>
      </c>
      <c r="M118" s="508">
        <f t="shared" si="12"/>
        <v>160</v>
      </c>
      <c r="N118" s="508"/>
      <c r="Q118" s="510"/>
    </row>
    <row r="119" spans="1:17" s="509" customFormat="1" ht="16.5" customHeight="1">
      <c r="A119" s="506" t="s">
        <v>90</v>
      </c>
      <c r="B119" s="516" t="s">
        <v>684</v>
      </c>
      <c r="C119" s="508">
        <v>60</v>
      </c>
      <c r="D119" s="508">
        <v>0</v>
      </c>
      <c r="E119" s="508">
        <v>20</v>
      </c>
      <c r="F119" s="508">
        <v>20</v>
      </c>
      <c r="G119" s="508">
        <v>0</v>
      </c>
      <c r="H119" s="508">
        <v>20</v>
      </c>
      <c r="I119" s="508">
        <v>0</v>
      </c>
      <c r="J119" s="508">
        <v>20</v>
      </c>
      <c r="K119" s="508">
        <v>0</v>
      </c>
      <c r="L119" s="508">
        <v>0</v>
      </c>
      <c r="M119" s="508">
        <f t="shared" si="12"/>
        <v>140</v>
      </c>
      <c r="N119" s="508"/>
      <c r="Q119" s="510"/>
    </row>
    <row r="120" spans="1:17" s="509" customFormat="1" ht="16.5" customHeight="1">
      <c r="A120" s="506" t="s">
        <v>92</v>
      </c>
      <c r="B120" s="516" t="s">
        <v>685</v>
      </c>
      <c r="C120" s="508">
        <v>0</v>
      </c>
      <c r="D120" s="508">
        <v>0</v>
      </c>
      <c r="E120" s="508">
        <v>0</v>
      </c>
      <c r="F120" s="508">
        <v>0</v>
      </c>
      <c r="G120" s="508">
        <v>0</v>
      </c>
      <c r="H120" s="508">
        <v>0</v>
      </c>
      <c r="I120" s="508">
        <v>20</v>
      </c>
      <c r="J120" s="508">
        <v>0</v>
      </c>
      <c r="K120" s="508">
        <v>0</v>
      </c>
      <c r="L120" s="508">
        <v>20</v>
      </c>
      <c r="M120" s="508">
        <f t="shared" si="12"/>
        <v>40</v>
      </c>
      <c r="N120" s="508"/>
      <c r="Q120" s="510"/>
    </row>
    <row r="122" spans="1:14" ht="16.5" customHeight="1">
      <c r="A122" s="490" t="s">
        <v>83</v>
      </c>
      <c r="B122" s="514" t="s">
        <v>61</v>
      </c>
      <c r="C122" s="492"/>
      <c r="D122" s="492"/>
      <c r="E122" s="492"/>
      <c r="F122" s="492"/>
      <c r="G122" s="492"/>
      <c r="H122" s="492"/>
      <c r="I122" s="492"/>
      <c r="J122" s="492"/>
      <c r="K122" s="492"/>
      <c r="L122" s="492"/>
      <c r="M122" s="493">
        <f>SUM(M124:M125,M127:M128)</f>
        <v>1160</v>
      </c>
      <c r="N122" s="493">
        <v>9</v>
      </c>
    </row>
    <row r="123" spans="1:17" s="184" customFormat="1" ht="16.5" customHeight="1">
      <c r="A123" s="496" t="s">
        <v>4</v>
      </c>
      <c r="B123" s="497" t="s">
        <v>108</v>
      </c>
      <c r="C123" s="159">
        <v>1</v>
      </c>
      <c r="D123" s="159">
        <v>2</v>
      </c>
      <c r="E123" s="159">
        <v>3</v>
      </c>
      <c r="F123" s="159">
        <v>4</v>
      </c>
      <c r="G123" s="159">
        <v>5</v>
      </c>
      <c r="H123" s="159">
        <v>6</v>
      </c>
      <c r="I123" s="159">
        <v>7</v>
      </c>
      <c r="J123" s="159">
        <v>8</v>
      </c>
      <c r="K123" s="159">
        <v>9</v>
      </c>
      <c r="L123" s="159">
        <v>10</v>
      </c>
      <c r="M123" s="159" t="s">
        <v>79</v>
      </c>
      <c r="N123" s="159" t="s">
        <v>13</v>
      </c>
      <c r="Q123" s="498"/>
    </row>
    <row r="124" spans="1:17" s="502" customFormat="1" ht="16.5" customHeight="1">
      <c r="A124" s="499" t="s">
        <v>83</v>
      </c>
      <c r="B124" s="504" t="s">
        <v>686</v>
      </c>
      <c r="C124" s="501">
        <v>100</v>
      </c>
      <c r="D124" s="501">
        <v>20</v>
      </c>
      <c r="E124" s="501">
        <v>40</v>
      </c>
      <c r="F124" s="501">
        <v>20</v>
      </c>
      <c r="G124" s="501">
        <v>100</v>
      </c>
      <c r="H124" s="501">
        <v>60</v>
      </c>
      <c r="I124" s="501">
        <v>80</v>
      </c>
      <c r="J124" s="501">
        <v>20</v>
      </c>
      <c r="K124" s="501">
        <v>80</v>
      </c>
      <c r="L124" s="501">
        <v>40</v>
      </c>
      <c r="M124" s="501">
        <f aca="true" t="shared" si="13" ref="M124:M129">SUM(C124:L124)</f>
        <v>560</v>
      </c>
      <c r="N124" s="501"/>
      <c r="Q124" s="503"/>
    </row>
    <row r="125" spans="1:17" s="502" customFormat="1" ht="16.5" customHeight="1">
      <c r="A125" s="499" t="s">
        <v>86</v>
      </c>
      <c r="B125" s="504" t="s">
        <v>687</v>
      </c>
      <c r="C125" s="501">
        <v>0</v>
      </c>
      <c r="D125" s="501">
        <v>20</v>
      </c>
      <c r="E125" s="501">
        <v>20</v>
      </c>
      <c r="F125" s="501">
        <v>60</v>
      </c>
      <c r="G125" s="501">
        <v>0</v>
      </c>
      <c r="H125" s="501">
        <v>20</v>
      </c>
      <c r="I125" s="501">
        <v>20</v>
      </c>
      <c r="J125" s="501">
        <v>40</v>
      </c>
      <c r="K125" s="501">
        <v>60</v>
      </c>
      <c r="L125" s="501">
        <v>80</v>
      </c>
      <c r="M125" s="501">
        <f t="shared" si="13"/>
        <v>320</v>
      </c>
      <c r="N125" s="501"/>
      <c r="Q125" s="503"/>
    </row>
    <row r="126" spans="1:17" s="502" customFormat="1" ht="16.5" customHeight="1" hidden="1">
      <c r="A126" s="499" t="s">
        <v>87</v>
      </c>
      <c r="B126" s="504"/>
      <c r="C126" s="501"/>
      <c r="D126" s="501"/>
      <c r="E126" s="501"/>
      <c r="F126" s="501"/>
      <c r="G126" s="501"/>
      <c r="H126" s="501"/>
      <c r="I126" s="501"/>
      <c r="J126" s="501"/>
      <c r="K126" s="501"/>
      <c r="L126" s="501"/>
      <c r="M126" s="501">
        <f t="shared" si="13"/>
        <v>0</v>
      </c>
      <c r="N126" s="501"/>
      <c r="Q126" s="503"/>
    </row>
    <row r="127" spans="1:17" s="509" customFormat="1" ht="16.5" customHeight="1">
      <c r="A127" s="506" t="s">
        <v>89</v>
      </c>
      <c r="B127" s="511" t="s">
        <v>688</v>
      </c>
      <c r="C127" s="508">
        <v>20</v>
      </c>
      <c r="D127" s="508">
        <v>0</v>
      </c>
      <c r="E127" s="508">
        <v>40</v>
      </c>
      <c r="F127" s="508">
        <v>20</v>
      </c>
      <c r="G127" s="508">
        <v>0</v>
      </c>
      <c r="H127" s="508">
        <v>0</v>
      </c>
      <c r="I127" s="508">
        <v>0</v>
      </c>
      <c r="J127" s="508">
        <v>60</v>
      </c>
      <c r="K127" s="508">
        <v>40</v>
      </c>
      <c r="L127" s="508">
        <v>60</v>
      </c>
      <c r="M127" s="508">
        <f t="shared" si="13"/>
        <v>240</v>
      </c>
      <c r="N127" s="508"/>
      <c r="Q127" s="510"/>
    </row>
    <row r="128" spans="1:17" s="509" customFormat="1" ht="16.5" customHeight="1">
      <c r="A128" s="506" t="s">
        <v>90</v>
      </c>
      <c r="B128" s="511" t="s">
        <v>689</v>
      </c>
      <c r="C128" s="508">
        <v>0</v>
      </c>
      <c r="D128" s="508">
        <v>20</v>
      </c>
      <c r="E128" s="508">
        <v>0</v>
      </c>
      <c r="F128" s="508">
        <v>0</v>
      </c>
      <c r="G128" s="508">
        <v>0</v>
      </c>
      <c r="H128" s="508">
        <v>0</v>
      </c>
      <c r="I128" s="508">
        <v>20</v>
      </c>
      <c r="J128" s="508">
        <v>0</v>
      </c>
      <c r="K128" s="508">
        <v>0</v>
      </c>
      <c r="L128" s="508">
        <v>0</v>
      </c>
      <c r="M128" s="508">
        <f t="shared" si="13"/>
        <v>40</v>
      </c>
      <c r="N128" s="508"/>
      <c r="Q128" s="510"/>
    </row>
    <row r="129" spans="1:17" s="509" customFormat="1" ht="16.5" customHeight="1" hidden="1">
      <c r="A129" s="506" t="s">
        <v>92</v>
      </c>
      <c r="B129" s="511"/>
      <c r="C129" s="508"/>
      <c r="D129" s="508"/>
      <c r="E129" s="508"/>
      <c r="F129" s="508"/>
      <c r="G129" s="508"/>
      <c r="H129" s="508"/>
      <c r="I129" s="508"/>
      <c r="J129" s="508"/>
      <c r="K129" s="508"/>
      <c r="L129" s="508"/>
      <c r="M129" s="508">
        <f t="shared" si="13"/>
        <v>0</v>
      </c>
      <c r="N129" s="508"/>
      <c r="Q129" s="510"/>
    </row>
    <row r="131" spans="1:14" ht="16.5" customHeight="1">
      <c r="A131" s="490" t="s">
        <v>97</v>
      </c>
      <c r="B131" s="514" t="s">
        <v>387</v>
      </c>
      <c r="C131" s="492"/>
      <c r="D131" s="492"/>
      <c r="E131" s="492"/>
      <c r="F131" s="492"/>
      <c r="G131" s="492"/>
      <c r="H131" s="492"/>
      <c r="I131" s="492"/>
      <c r="J131" s="492"/>
      <c r="K131" s="492"/>
      <c r="L131" s="492"/>
      <c r="M131" s="493">
        <f>SUM(M133:M134,M136:M137)</f>
        <v>600</v>
      </c>
      <c r="N131" s="493">
        <v>20</v>
      </c>
    </row>
    <row r="132" spans="1:17" s="184" customFormat="1" ht="16.5" customHeight="1">
      <c r="A132" s="496" t="s">
        <v>4</v>
      </c>
      <c r="B132" s="497" t="s">
        <v>108</v>
      </c>
      <c r="C132" s="159">
        <v>1</v>
      </c>
      <c r="D132" s="159">
        <v>2</v>
      </c>
      <c r="E132" s="159">
        <v>3</v>
      </c>
      <c r="F132" s="159">
        <v>4</v>
      </c>
      <c r="G132" s="159">
        <v>5</v>
      </c>
      <c r="H132" s="159">
        <v>6</v>
      </c>
      <c r="I132" s="159">
        <v>7</v>
      </c>
      <c r="J132" s="159">
        <v>8</v>
      </c>
      <c r="K132" s="159">
        <v>9</v>
      </c>
      <c r="L132" s="159">
        <v>10</v>
      </c>
      <c r="M132" s="159" t="s">
        <v>79</v>
      </c>
      <c r="N132" s="159" t="s">
        <v>13</v>
      </c>
      <c r="Q132" s="498"/>
    </row>
    <row r="133" spans="1:17" s="502" customFormat="1" ht="16.5" customHeight="1">
      <c r="A133" s="499" t="s">
        <v>83</v>
      </c>
      <c r="B133" s="504" t="s">
        <v>690</v>
      </c>
      <c r="C133" s="501">
        <v>20</v>
      </c>
      <c r="D133" s="501">
        <v>60</v>
      </c>
      <c r="E133" s="501">
        <v>40</v>
      </c>
      <c r="F133" s="501">
        <v>0</v>
      </c>
      <c r="G133" s="501">
        <v>80</v>
      </c>
      <c r="H133" s="501">
        <v>20</v>
      </c>
      <c r="I133" s="501">
        <v>0</v>
      </c>
      <c r="J133" s="501">
        <v>0</v>
      </c>
      <c r="K133" s="501">
        <v>40</v>
      </c>
      <c r="L133" s="501">
        <v>20</v>
      </c>
      <c r="M133" s="501">
        <f aca="true" t="shared" si="14" ref="M133:M138">SUM(C133:L133)</f>
        <v>280</v>
      </c>
      <c r="N133" s="501"/>
      <c r="Q133" s="503"/>
    </row>
    <row r="134" spans="1:17" s="502" customFormat="1" ht="16.5" customHeight="1">
      <c r="A134" s="499" t="s">
        <v>86</v>
      </c>
      <c r="B134" s="504" t="s">
        <v>257</v>
      </c>
      <c r="C134" s="501">
        <v>20</v>
      </c>
      <c r="D134" s="501">
        <v>0</v>
      </c>
      <c r="E134" s="501">
        <v>20</v>
      </c>
      <c r="F134" s="501">
        <v>0</v>
      </c>
      <c r="G134" s="501">
        <v>20</v>
      </c>
      <c r="H134" s="501">
        <v>80</v>
      </c>
      <c r="I134" s="501">
        <v>0</v>
      </c>
      <c r="J134" s="501">
        <v>20</v>
      </c>
      <c r="K134" s="501">
        <v>0</v>
      </c>
      <c r="L134" s="501">
        <v>0</v>
      </c>
      <c r="M134" s="501">
        <f t="shared" si="14"/>
        <v>160</v>
      </c>
      <c r="N134" s="501"/>
      <c r="Q134" s="503"/>
    </row>
    <row r="135" spans="1:17" s="502" customFormat="1" ht="16.5" customHeight="1">
      <c r="A135" s="499" t="s">
        <v>87</v>
      </c>
      <c r="B135" s="504" t="s">
        <v>691</v>
      </c>
      <c r="C135" s="501">
        <v>0</v>
      </c>
      <c r="D135" s="501">
        <v>0</v>
      </c>
      <c r="E135" s="501">
        <v>20</v>
      </c>
      <c r="F135" s="501">
        <v>20</v>
      </c>
      <c r="G135" s="501">
        <v>40</v>
      </c>
      <c r="H135" s="501">
        <v>0</v>
      </c>
      <c r="I135" s="501">
        <v>0</v>
      </c>
      <c r="J135" s="501">
        <v>0</v>
      </c>
      <c r="K135" s="501">
        <v>0</v>
      </c>
      <c r="L135" s="501">
        <v>0</v>
      </c>
      <c r="M135" s="501">
        <f t="shared" si="14"/>
        <v>80</v>
      </c>
      <c r="N135" s="501"/>
      <c r="Q135" s="503"/>
    </row>
    <row r="136" spans="1:17" s="509" customFormat="1" ht="16.5" customHeight="1">
      <c r="A136" s="506" t="s">
        <v>89</v>
      </c>
      <c r="B136" s="511" t="s">
        <v>692</v>
      </c>
      <c r="C136" s="508">
        <v>0</v>
      </c>
      <c r="D136" s="508">
        <v>0</v>
      </c>
      <c r="E136" s="508">
        <v>20</v>
      </c>
      <c r="F136" s="508">
        <v>0</v>
      </c>
      <c r="G136" s="508">
        <v>20</v>
      </c>
      <c r="H136" s="508">
        <v>20</v>
      </c>
      <c r="I136" s="508">
        <v>0</v>
      </c>
      <c r="J136" s="508">
        <v>0</v>
      </c>
      <c r="K136" s="508">
        <v>0</v>
      </c>
      <c r="L136" s="508">
        <v>20</v>
      </c>
      <c r="M136" s="508">
        <f t="shared" si="14"/>
        <v>80</v>
      </c>
      <c r="N136" s="508"/>
      <c r="Q136" s="510"/>
    </row>
    <row r="137" spans="1:17" s="509" customFormat="1" ht="16.5" customHeight="1">
      <c r="A137" s="506" t="s">
        <v>90</v>
      </c>
      <c r="B137" s="511" t="s">
        <v>693</v>
      </c>
      <c r="C137" s="508">
        <v>40</v>
      </c>
      <c r="D137" s="508">
        <v>0</v>
      </c>
      <c r="E137" s="508">
        <v>0</v>
      </c>
      <c r="F137" s="508">
        <v>0</v>
      </c>
      <c r="G137" s="508">
        <v>0</v>
      </c>
      <c r="H137" s="508">
        <v>20</v>
      </c>
      <c r="I137" s="508">
        <v>0</v>
      </c>
      <c r="J137" s="508">
        <v>0</v>
      </c>
      <c r="K137" s="508">
        <v>0</v>
      </c>
      <c r="L137" s="508">
        <v>20</v>
      </c>
      <c r="M137" s="508">
        <f t="shared" si="14"/>
        <v>80</v>
      </c>
      <c r="N137" s="508"/>
      <c r="Q137" s="510"/>
    </row>
    <row r="138" spans="1:17" s="509" customFormat="1" ht="16.5" customHeight="1">
      <c r="A138" s="506" t="s">
        <v>92</v>
      </c>
      <c r="B138" s="511" t="s">
        <v>694</v>
      </c>
      <c r="C138" s="508">
        <v>0</v>
      </c>
      <c r="D138" s="508">
        <v>0</v>
      </c>
      <c r="E138" s="508">
        <v>0</v>
      </c>
      <c r="F138" s="508">
        <v>0</v>
      </c>
      <c r="G138" s="508">
        <v>0</v>
      </c>
      <c r="H138" s="508">
        <v>0</v>
      </c>
      <c r="I138" s="508">
        <v>0</v>
      </c>
      <c r="J138" s="508">
        <v>0</v>
      </c>
      <c r="K138" s="508">
        <v>0</v>
      </c>
      <c r="L138" s="508">
        <v>0</v>
      </c>
      <c r="M138" s="508">
        <f t="shared" si="14"/>
        <v>0</v>
      </c>
      <c r="N138" s="508"/>
      <c r="Q138" s="510"/>
    </row>
    <row r="140" spans="1:14" ht="16.5" customHeight="1">
      <c r="A140" s="490" t="s">
        <v>95</v>
      </c>
      <c r="B140" s="514" t="s">
        <v>392</v>
      </c>
      <c r="C140" s="492"/>
      <c r="D140" s="492"/>
      <c r="E140" s="492"/>
      <c r="F140" s="492"/>
      <c r="G140" s="492"/>
      <c r="H140" s="492"/>
      <c r="I140" s="492"/>
      <c r="J140" s="492"/>
      <c r="K140" s="492"/>
      <c r="L140" s="492"/>
      <c r="M140" s="493">
        <f>SUM(M142:M143,M145:M146)</f>
        <v>780</v>
      </c>
      <c r="N140" s="493">
        <v>18</v>
      </c>
    </row>
    <row r="141" spans="1:17" s="184" customFormat="1" ht="16.5" customHeight="1">
      <c r="A141" s="496" t="s">
        <v>4</v>
      </c>
      <c r="B141" s="497" t="s">
        <v>108</v>
      </c>
      <c r="C141" s="159">
        <v>1</v>
      </c>
      <c r="D141" s="159">
        <v>2</v>
      </c>
      <c r="E141" s="159">
        <v>3</v>
      </c>
      <c r="F141" s="159">
        <v>4</v>
      </c>
      <c r="G141" s="159">
        <v>5</v>
      </c>
      <c r="H141" s="159">
        <v>6</v>
      </c>
      <c r="I141" s="159">
        <v>7</v>
      </c>
      <c r="J141" s="159">
        <v>8</v>
      </c>
      <c r="K141" s="159">
        <v>9</v>
      </c>
      <c r="L141" s="159">
        <v>10</v>
      </c>
      <c r="M141" s="159" t="s">
        <v>79</v>
      </c>
      <c r="N141" s="159" t="s">
        <v>13</v>
      </c>
      <c r="Q141" s="498"/>
    </row>
    <row r="142" spans="1:17" s="502" customFormat="1" ht="16.5" customHeight="1">
      <c r="A142" s="499" t="s">
        <v>83</v>
      </c>
      <c r="B142" s="504" t="s">
        <v>695</v>
      </c>
      <c r="C142" s="501">
        <v>0</v>
      </c>
      <c r="D142" s="526">
        <v>20</v>
      </c>
      <c r="E142" s="501">
        <v>0</v>
      </c>
      <c r="F142" s="501">
        <v>40</v>
      </c>
      <c r="G142" s="501">
        <v>40</v>
      </c>
      <c r="H142" s="501">
        <v>20</v>
      </c>
      <c r="I142" s="501">
        <v>0</v>
      </c>
      <c r="J142" s="501">
        <v>60</v>
      </c>
      <c r="K142" s="501">
        <v>80</v>
      </c>
      <c r="L142" s="501">
        <v>20</v>
      </c>
      <c r="M142" s="501">
        <f aca="true" t="shared" si="15" ref="M142:M147">SUM(C142:L142)</f>
        <v>280</v>
      </c>
      <c r="N142" s="501"/>
      <c r="Q142" s="503"/>
    </row>
    <row r="143" spans="1:17" s="502" customFormat="1" ht="16.5" customHeight="1">
      <c r="A143" s="499" t="s">
        <v>86</v>
      </c>
      <c r="B143" s="504" t="s">
        <v>696</v>
      </c>
      <c r="C143" s="501">
        <v>20</v>
      </c>
      <c r="D143" s="501">
        <v>60</v>
      </c>
      <c r="E143" s="501">
        <v>20</v>
      </c>
      <c r="F143" s="501">
        <v>20</v>
      </c>
      <c r="G143" s="501">
        <v>40</v>
      </c>
      <c r="H143" s="501">
        <v>0</v>
      </c>
      <c r="I143" s="501">
        <v>0</v>
      </c>
      <c r="J143" s="501">
        <v>60</v>
      </c>
      <c r="K143" s="501">
        <v>0</v>
      </c>
      <c r="L143" s="501">
        <v>40</v>
      </c>
      <c r="M143" s="501">
        <f t="shared" si="15"/>
        <v>260</v>
      </c>
      <c r="N143" s="501"/>
      <c r="Q143" s="503"/>
    </row>
    <row r="144" spans="1:17" s="502" customFormat="1" ht="16.5" customHeight="1">
      <c r="A144" s="499" t="s">
        <v>87</v>
      </c>
      <c r="B144" s="504" t="s">
        <v>697</v>
      </c>
      <c r="C144" s="501">
        <v>0</v>
      </c>
      <c r="D144" s="527">
        <v>0</v>
      </c>
      <c r="E144" s="501">
        <v>20</v>
      </c>
      <c r="F144" s="501">
        <v>0</v>
      </c>
      <c r="G144" s="501">
        <v>40</v>
      </c>
      <c r="H144" s="501">
        <v>60</v>
      </c>
      <c r="I144" s="501">
        <v>20</v>
      </c>
      <c r="J144" s="501">
        <v>0</v>
      </c>
      <c r="K144" s="501">
        <v>0</v>
      </c>
      <c r="L144" s="501">
        <v>60</v>
      </c>
      <c r="M144" s="501">
        <f t="shared" si="15"/>
        <v>200</v>
      </c>
      <c r="N144" s="501"/>
      <c r="Q144" s="503"/>
    </row>
    <row r="145" spans="1:17" s="509" customFormat="1" ht="16.5" customHeight="1">
      <c r="A145" s="506" t="s">
        <v>89</v>
      </c>
      <c r="B145" s="511" t="s">
        <v>698</v>
      </c>
      <c r="C145" s="508">
        <v>0</v>
      </c>
      <c r="D145" s="508">
        <v>20</v>
      </c>
      <c r="E145" s="508">
        <v>20</v>
      </c>
      <c r="F145" s="508">
        <v>0</v>
      </c>
      <c r="G145" s="508">
        <v>20</v>
      </c>
      <c r="H145" s="508">
        <v>20</v>
      </c>
      <c r="I145" s="508">
        <v>0</v>
      </c>
      <c r="J145" s="508">
        <v>40</v>
      </c>
      <c r="K145" s="508">
        <v>20</v>
      </c>
      <c r="L145" s="508">
        <v>20</v>
      </c>
      <c r="M145" s="508">
        <f t="shared" si="15"/>
        <v>160</v>
      </c>
      <c r="N145" s="508"/>
      <c r="Q145" s="510"/>
    </row>
    <row r="146" spans="1:17" s="509" customFormat="1" ht="16.5" customHeight="1">
      <c r="A146" s="506" t="s">
        <v>90</v>
      </c>
      <c r="B146" s="511" t="s">
        <v>699</v>
      </c>
      <c r="C146" s="508">
        <v>0</v>
      </c>
      <c r="D146" s="508">
        <v>0</v>
      </c>
      <c r="E146" s="508">
        <v>0</v>
      </c>
      <c r="F146" s="508">
        <v>0</v>
      </c>
      <c r="G146" s="508">
        <v>20</v>
      </c>
      <c r="H146" s="508">
        <v>0</v>
      </c>
      <c r="I146" s="508">
        <v>0</v>
      </c>
      <c r="J146" s="508">
        <v>60</v>
      </c>
      <c r="K146" s="508">
        <v>0</v>
      </c>
      <c r="L146" s="508">
        <v>0</v>
      </c>
      <c r="M146" s="508">
        <f t="shared" si="15"/>
        <v>80</v>
      </c>
      <c r="N146" s="508"/>
      <c r="Q146" s="510"/>
    </row>
    <row r="147" spans="1:17" s="509" customFormat="1" ht="16.5" customHeight="1">
      <c r="A147" s="506" t="s">
        <v>92</v>
      </c>
      <c r="B147" s="511" t="s">
        <v>700</v>
      </c>
      <c r="C147" s="508">
        <v>20</v>
      </c>
      <c r="D147" s="508">
        <v>0</v>
      </c>
      <c r="E147" s="508">
        <v>0</v>
      </c>
      <c r="F147" s="508">
        <v>0</v>
      </c>
      <c r="G147" s="508">
        <v>20</v>
      </c>
      <c r="H147" s="508">
        <v>20</v>
      </c>
      <c r="I147" s="508">
        <v>0</v>
      </c>
      <c r="J147" s="508">
        <v>0</v>
      </c>
      <c r="K147" s="508">
        <v>20</v>
      </c>
      <c r="L147" s="508">
        <v>0</v>
      </c>
      <c r="M147" s="508">
        <f t="shared" si="15"/>
        <v>80</v>
      </c>
      <c r="N147" s="508"/>
      <c r="Q147" s="510"/>
    </row>
    <row r="149" spans="1:14" ht="16.5" customHeight="1">
      <c r="A149" s="490" t="s">
        <v>94</v>
      </c>
      <c r="B149" s="514" t="s">
        <v>381</v>
      </c>
      <c r="C149" s="492"/>
      <c r="D149" s="492"/>
      <c r="E149" s="492"/>
      <c r="F149" s="492"/>
      <c r="G149" s="492"/>
      <c r="H149" s="492"/>
      <c r="I149" s="492"/>
      <c r="J149" s="492"/>
      <c r="K149" s="492"/>
      <c r="L149" s="492"/>
      <c r="M149" s="493">
        <f>SUM(M151:M152,M154:M155)</f>
        <v>1100</v>
      </c>
      <c r="N149" s="493">
        <v>13</v>
      </c>
    </row>
    <row r="150" spans="1:17" s="184" customFormat="1" ht="16.5" customHeight="1">
      <c r="A150" s="496" t="s">
        <v>4</v>
      </c>
      <c r="B150" s="497" t="s">
        <v>108</v>
      </c>
      <c r="C150" s="159">
        <v>1</v>
      </c>
      <c r="D150" s="159">
        <v>2</v>
      </c>
      <c r="E150" s="159">
        <v>3</v>
      </c>
      <c r="F150" s="159">
        <v>4</v>
      </c>
      <c r="G150" s="159">
        <v>5</v>
      </c>
      <c r="H150" s="159">
        <v>6</v>
      </c>
      <c r="I150" s="159">
        <v>7</v>
      </c>
      <c r="J150" s="159">
        <v>8</v>
      </c>
      <c r="K150" s="159">
        <v>9</v>
      </c>
      <c r="L150" s="159">
        <v>10</v>
      </c>
      <c r="M150" s="159" t="s">
        <v>79</v>
      </c>
      <c r="N150" s="159" t="s">
        <v>13</v>
      </c>
      <c r="Q150" s="498"/>
    </row>
    <row r="151" spans="1:17" s="502" customFormat="1" ht="16.5" customHeight="1">
      <c r="A151" s="499" t="s">
        <v>83</v>
      </c>
      <c r="B151" s="504" t="s">
        <v>701</v>
      </c>
      <c r="C151" s="501">
        <v>40</v>
      </c>
      <c r="D151" s="501">
        <v>80</v>
      </c>
      <c r="E151" s="501">
        <v>80</v>
      </c>
      <c r="F151" s="501">
        <v>20</v>
      </c>
      <c r="G151" s="501">
        <v>0</v>
      </c>
      <c r="H151" s="501">
        <v>60</v>
      </c>
      <c r="I151" s="501">
        <v>20</v>
      </c>
      <c r="J151" s="501">
        <v>20</v>
      </c>
      <c r="K151" s="501">
        <v>0</v>
      </c>
      <c r="L151" s="501">
        <v>20</v>
      </c>
      <c r="M151" s="501">
        <f aca="true" t="shared" si="16" ref="M151:M156">SUM(C151:L151)</f>
        <v>340</v>
      </c>
      <c r="N151" s="501"/>
      <c r="Q151" s="503"/>
    </row>
    <row r="152" spans="1:17" s="502" customFormat="1" ht="16.5" customHeight="1">
      <c r="A152" s="499" t="s">
        <v>86</v>
      </c>
      <c r="B152" s="504" t="s">
        <v>702</v>
      </c>
      <c r="C152" s="501">
        <v>80</v>
      </c>
      <c r="D152" s="501">
        <v>20</v>
      </c>
      <c r="E152" s="501">
        <v>40</v>
      </c>
      <c r="F152" s="501">
        <v>0</v>
      </c>
      <c r="G152" s="501">
        <v>20</v>
      </c>
      <c r="H152" s="501">
        <v>40</v>
      </c>
      <c r="I152" s="501">
        <v>0</v>
      </c>
      <c r="J152" s="501">
        <v>60</v>
      </c>
      <c r="K152" s="501">
        <v>40</v>
      </c>
      <c r="L152" s="501">
        <v>20</v>
      </c>
      <c r="M152" s="501">
        <f t="shared" si="16"/>
        <v>320</v>
      </c>
      <c r="N152" s="501"/>
      <c r="Q152" s="503"/>
    </row>
    <row r="153" spans="1:17" s="502" customFormat="1" ht="16.5" customHeight="1">
      <c r="A153" s="499" t="s">
        <v>87</v>
      </c>
      <c r="B153" s="504" t="s">
        <v>703</v>
      </c>
      <c r="C153" s="501">
        <v>0</v>
      </c>
      <c r="D153" s="501">
        <v>20</v>
      </c>
      <c r="E153" s="501">
        <v>0</v>
      </c>
      <c r="F153" s="501">
        <v>20</v>
      </c>
      <c r="G153" s="501">
        <v>40</v>
      </c>
      <c r="H153" s="501">
        <v>20</v>
      </c>
      <c r="I153" s="501">
        <v>20</v>
      </c>
      <c r="J153" s="501">
        <v>0</v>
      </c>
      <c r="K153" s="501">
        <v>20</v>
      </c>
      <c r="L153" s="501">
        <v>20</v>
      </c>
      <c r="M153" s="501">
        <f t="shared" si="16"/>
        <v>160</v>
      </c>
      <c r="N153" s="501"/>
      <c r="Q153" s="503"/>
    </row>
    <row r="154" spans="1:17" s="509" customFormat="1" ht="16.5" customHeight="1">
      <c r="A154" s="506" t="s">
        <v>89</v>
      </c>
      <c r="B154" s="511" t="s">
        <v>330</v>
      </c>
      <c r="C154" s="508">
        <v>20</v>
      </c>
      <c r="D154" s="508">
        <v>20</v>
      </c>
      <c r="E154" s="508">
        <v>20</v>
      </c>
      <c r="F154" s="508">
        <v>80</v>
      </c>
      <c r="G154" s="508">
        <v>60</v>
      </c>
      <c r="H154" s="508">
        <v>20</v>
      </c>
      <c r="I154" s="508">
        <v>20</v>
      </c>
      <c r="J154" s="508">
        <v>40</v>
      </c>
      <c r="K154" s="508">
        <v>0</v>
      </c>
      <c r="L154" s="508">
        <v>0</v>
      </c>
      <c r="M154" s="508">
        <f t="shared" si="16"/>
        <v>280</v>
      </c>
      <c r="N154" s="508"/>
      <c r="Q154" s="510"/>
    </row>
    <row r="155" spans="1:17" s="509" customFormat="1" ht="16.5" customHeight="1">
      <c r="A155" s="506" t="s">
        <v>90</v>
      </c>
      <c r="B155" s="511" t="s">
        <v>329</v>
      </c>
      <c r="C155" s="508">
        <v>20</v>
      </c>
      <c r="D155" s="508">
        <v>0</v>
      </c>
      <c r="E155" s="508">
        <v>20</v>
      </c>
      <c r="F155" s="508">
        <v>20</v>
      </c>
      <c r="G155" s="508">
        <v>0</v>
      </c>
      <c r="H155" s="508">
        <v>0</v>
      </c>
      <c r="I155" s="508">
        <v>60</v>
      </c>
      <c r="J155" s="508">
        <v>20</v>
      </c>
      <c r="K155" s="508">
        <v>0</v>
      </c>
      <c r="L155" s="508">
        <v>20</v>
      </c>
      <c r="M155" s="508">
        <f t="shared" si="16"/>
        <v>160</v>
      </c>
      <c r="N155" s="508"/>
      <c r="Q155" s="510"/>
    </row>
    <row r="156" spans="1:17" s="509" customFormat="1" ht="16.5" customHeight="1">
      <c r="A156" s="506" t="s">
        <v>92</v>
      </c>
      <c r="B156" s="511" t="s">
        <v>704</v>
      </c>
      <c r="C156" s="508">
        <v>0</v>
      </c>
      <c r="D156" s="508">
        <v>0</v>
      </c>
      <c r="E156" s="508">
        <v>0</v>
      </c>
      <c r="F156" s="508">
        <v>0</v>
      </c>
      <c r="G156" s="508">
        <v>0</v>
      </c>
      <c r="H156" s="508">
        <v>40</v>
      </c>
      <c r="I156" s="508">
        <v>40</v>
      </c>
      <c r="J156" s="508">
        <v>0</v>
      </c>
      <c r="K156" s="508">
        <v>0</v>
      </c>
      <c r="L156" s="508">
        <v>0</v>
      </c>
      <c r="M156" s="508">
        <f t="shared" si="16"/>
        <v>80</v>
      </c>
      <c r="N156" s="508"/>
      <c r="Q156" s="510"/>
    </row>
    <row r="158" spans="1:14" ht="16.5" customHeight="1">
      <c r="A158" s="490" t="s">
        <v>101</v>
      </c>
      <c r="B158" s="514" t="s">
        <v>241</v>
      </c>
      <c r="C158" s="492"/>
      <c r="D158" s="492"/>
      <c r="E158" s="492"/>
      <c r="F158" s="492"/>
      <c r="G158" s="492"/>
      <c r="H158" s="492"/>
      <c r="I158" s="492"/>
      <c r="J158" s="492"/>
      <c r="K158" s="492"/>
      <c r="L158" s="492"/>
      <c r="M158" s="493">
        <f>SUM(M160:M161,M163:M164)</f>
        <v>960</v>
      </c>
      <c r="N158" s="493">
        <v>16</v>
      </c>
    </row>
    <row r="159" spans="1:17" s="184" customFormat="1" ht="16.5" customHeight="1">
      <c r="A159" s="496" t="s">
        <v>4</v>
      </c>
      <c r="B159" s="497" t="s">
        <v>108</v>
      </c>
      <c r="C159" s="159">
        <v>1</v>
      </c>
      <c r="D159" s="159">
        <v>2</v>
      </c>
      <c r="E159" s="159">
        <v>3</v>
      </c>
      <c r="F159" s="159">
        <v>4</v>
      </c>
      <c r="G159" s="159">
        <v>5</v>
      </c>
      <c r="H159" s="159">
        <v>6</v>
      </c>
      <c r="I159" s="159">
        <v>7</v>
      </c>
      <c r="J159" s="159">
        <v>8</v>
      </c>
      <c r="K159" s="159">
        <v>9</v>
      </c>
      <c r="L159" s="159">
        <v>10</v>
      </c>
      <c r="M159" s="159" t="s">
        <v>79</v>
      </c>
      <c r="N159" s="159" t="s">
        <v>13</v>
      </c>
      <c r="Q159" s="498"/>
    </row>
    <row r="160" spans="1:17" s="502" customFormat="1" ht="16.5" customHeight="1">
      <c r="A160" s="499" t="s">
        <v>83</v>
      </c>
      <c r="B160" s="504" t="s">
        <v>705</v>
      </c>
      <c r="C160" s="501">
        <v>100</v>
      </c>
      <c r="D160" s="501">
        <v>20</v>
      </c>
      <c r="E160" s="501">
        <v>40</v>
      </c>
      <c r="F160" s="501">
        <v>40</v>
      </c>
      <c r="G160" s="501">
        <v>60</v>
      </c>
      <c r="H160" s="501">
        <v>60</v>
      </c>
      <c r="I160" s="501">
        <v>20</v>
      </c>
      <c r="J160" s="501">
        <v>20</v>
      </c>
      <c r="K160" s="501">
        <v>100</v>
      </c>
      <c r="L160" s="501">
        <v>20</v>
      </c>
      <c r="M160" s="501">
        <f aca="true" t="shared" si="17" ref="M160:M165">SUM(C160:L160)</f>
        <v>480</v>
      </c>
      <c r="N160" s="501"/>
      <c r="Q160" s="503"/>
    </row>
    <row r="161" spans="1:17" s="502" customFormat="1" ht="16.5" customHeight="1">
      <c r="A161" s="499" t="s">
        <v>86</v>
      </c>
      <c r="B161" s="504" t="s">
        <v>706</v>
      </c>
      <c r="C161" s="501">
        <v>20</v>
      </c>
      <c r="D161" s="501">
        <v>80</v>
      </c>
      <c r="E161" s="501">
        <v>20</v>
      </c>
      <c r="F161" s="501">
        <v>20</v>
      </c>
      <c r="G161" s="501">
        <v>60</v>
      </c>
      <c r="H161" s="501">
        <v>20</v>
      </c>
      <c r="I161" s="501">
        <v>0</v>
      </c>
      <c r="J161" s="501">
        <v>20</v>
      </c>
      <c r="K161" s="501">
        <v>0</v>
      </c>
      <c r="L161" s="501">
        <v>40</v>
      </c>
      <c r="M161" s="501">
        <f t="shared" si="17"/>
        <v>280</v>
      </c>
      <c r="N161" s="501"/>
      <c r="Q161" s="503"/>
    </row>
    <row r="162" spans="1:17" s="502" customFormat="1" ht="16.5" customHeight="1">
      <c r="A162" s="499" t="s">
        <v>87</v>
      </c>
      <c r="B162" s="504" t="s">
        <v>707</v>
      </c>
      <c r="C162" s="501">
        <v>20</v>
      </c>
      <c r="D162" s="501">
        <v>40</v>
      </c>
      <c r="E162" s="501">
        <v>20</v>
      </c>
      <c r="F162" s="501">
        <v>0</v>
      </c>
      <c r="G162" s="501">
        <v>0</v>
      </c>
      <c r="H162" s="501">
        <v>20</v>
      </c>
      <c r="I162" s="501">
        <v>0</v>
      </c>
      <c r="J162" s="501">
        <v>40</v>
      </c>
      <c r="K162" s="501">
        <v>0</v>
      </c>
      <c r="L162" s="501">
        <v>40</v>
      </c>
      <c r="M162" s="501">
        <f t="shared" si="17"/>
        <v>180</v>
      </c>
      <c r="N162" s="501"/>
      <c r="Q162" s="503"/>
    </row>
    <row r="163" spans="1:17" s="509" customFormat="1" ht="16.5" customHeight="1">
      <c r="A163" s="506" t="s">
        <v>89</v>
      </c>
      <c r="B163" s="511" t="s">
        <v>708</v>
      </c>
      <c r="C163" s="508">
        <v>20</v>
      </c>
      <c r="D163" s="508">
        <v>20</v>
      </c>
      <c r="E163" s="508">
        <v>20</v>
      </c>
      <c r="F163" s="508">
        <v>20</v>
      </c>
      <c r="G163" s="508">
        <v>0</v>
      </c>
      <c r="H163" s="508">
        <v>20</v>
      </c>
      <c r="I163" s="508">
        <v>40</v>
      </c>
      <c r="J163" s="508">
        <v>20</v>
      </c>
      <c r="K163" s="508">
        <v>20</v>
      </c>
      <c r="L163" s="508">
        <v>0</v>
      </c>
      <c r="M163" s="508">
        <f t="shared" si="17"/>
        <v>180</v>
      </c>
      <c r="N163" s="508"/>
      <c r="Q163" s="510"/>
    </row>
    <row r="164" spans="1:17" s="509" customFormat="1" ht="16.5" customHeight="1">
      <c r="A164" s="506" t="s">
        <v>90</v>
      </c>
      <c r="B164" s="511" t="s">
        <v>709</v>
      </c>
      <c r="C164" s="508">
        <v>0</v>
      </c>
      <c r="D164" s="508">
        <v>0</v>
      </c>
      <c r="E164" s="508">
        <v>20</v>
      </c>
      <c r="F164" s="508">
        <v>0</v>
      </c>
      <c r="G164" s="508">
        <v>0</v>
      </c>
      <c r="H164" s="508">
        <v>0</v>
      </c>
      <c r="I164" s="508">
        <v>0</v>
      </c>
      <c r="J164" s="508">
        <v>0</v>
      </c>
      <c r="K164" s="508">
        <v>0</v>
      </c>
      <c r="L164" s="508">
        <v>0</v>
      </c>
      <c r="M164" s="508">
        <f t="shared" si="17"/>
        <v>20</v>
      </c>
      <c r="N164" s="508"/>
      <c r="Q164" s="510"/>
    </row>
    <row r="165" spans="1:17" s="509" customFormat="1" ht="16.5" customHeight="1">
      <c r="A165" s="506" t="s">
        <v>92</v>
      </c>
      <c r="B165" s="511" t="s">
        <v>710</v>
      </c>
      <c r="C165" s="508">
        <v>0</v>
      </c>
      <c r="D165" s="508">
        <v>0</v>
      </c>
      <c r="E165" s="508">
        <v>0</v>
      </c>
      <c r="F165" s="508">
        <v>0</v>
      </c>
      <c r="G165" s="508">
        <v>0</v>
      </c>
      <c r="H165" s="508">
        <v>0</v>
      </c>
      <c r="I165" s="508">
        <v>0</v>
      </c>
      <c r="J165" s="508">
        <v>0</v>
      </c>
      <c r="K165" s="508">
        <v>0</v>
      </c>
      <c r="L165" s="508">
        <v>0</v>
      </c>
      <c r="M165" s="508">
        <f t="shared" si="17"/>
        <v>0</v>
      </c>
      <c r="N165" s="508"/>
      <c r="Q165" s="510"/>
    </row>
    <row r="167" spans="1:14" ht="16.5" customHeight="1">
      <c r="A167" s="490" t="s">
        <v>85</v>
      </c>
      <c r="B167" s="514" t="s">
        <v>372</v>
      </c>
      <c r="C167" s="492"/>
      <c r="D167" s="492"/>
      <c r="E167" s="492"/>
      <c r="F167" s="492"/>
      <c r="G167" s="492"/>
      <c r="H167" s="492"/>
      <c r="I167" s="492"/>
      <c r="J167" s="492"/>
      <c r="K167" s="492"/>
      <c r="L167" s="492"/>
      <c r="M167" s="493">
        <f>SUM(M169:M170,M172:M173)</f>
        <v>1200</v>
      </c>
      <c r="N167" s="493">
        <v>6</v>
      </c>
    </row>
    <row r="168" spans="1:17" s="184" customFormat="1" ht="16.5" customHeight="1">
      <c r="A168" s="496" t="s">
        <v>4</v>
      </c>
      <c r="B168" s="497" t="s">
        <v>108</v>
      </c>
      <c r="C168" s="159">
        <v>1</v>
      </c>
      <c r="D168" s="159">
        <v>2</v>
      </c>
      <c r="E168" s="159">
        <v>3</v>
      </c>
      <c r="F168" s="159">
        <v>4</v>
      </c>
      <c r="G168" s="159">
        <v>5</v>
      </c>
      <c r="H168" s="159">
        <v>6</v>
      </c>
      <c r="I168" s="159">
        <v>7</v>
      </c>
      <c r="J168" s="159">
        <v>8</v>
      </c>
      <c r="K168" s="159">
        <v>9</v>
      </c>
      <c r="L168" s="159">
        <v>10</v>
      </c>
      <c r="M168" s="159" t="s">
        <v>79</v>
      </c>
      <c r="N168" s="159" t="s">
        <v>13</v>
      </c>
      <c r="Q168" s="498"/>
    </row>
    <row r="169" spans="1:17" s="502" customFormat="1" ht="16.5" customHeight="1">
      <c r="A169" s="499" t="s">
        <v>83</v>
      </c>
      <c r="B169" s="504" t="s">
        <v>292</v>
      </c>
      <c r="C169" s="501">
        <v>40</v>
      </c>
      <c r="D169" s="501">
        <v>80</v>
      </c>
      <c r="E169" s="501">
        <v>60</v>
      </c>
      <c r="F169" s="501">
        <v>20</v>
      </c>
      <c r="G169" s="501">
        <v>60</v>
      </c>
      <c r="H169" s="501">
        <v>60</v>
      </c>
      <c r="I169" s="501">
        <v>40</v>
      </c>
      <c r="J169" s="501">
        <v>80</v>
      </c>
      <c r="K169" s="501">
        <v>120</v>
      </c>
      <c r="L169" s="501">
        <v>20</v>
      </c>
      <c r="M169" s="501">
        <f aca="true" t="shared" si="18" ref="M169:M174">SUM(C169:L169)</f>
        <v>580</v>
      </c>
      <c r="N169" s="501"/>
      <c r="Q169" s="503"/>
    </row>
    <row r="170" spans="1:17" s="502" customFormat="1" ht="16.5" customHeight="1">
      <c r="A170" s="499" t="s">
        <v>86</v>
      </c>
      <c r="B170" s="504" t="s">
        <v>711</v>
      </c>
      <c r="C170" s="501">
        <v>60</v>
      </c>
      <c r="D170" s="501">
        <v>40</v>
      </c>
      <c r="E170" s="501">
        <v>0</v>
      </c>
      <c r="F170" s="501">
        <v>40</v>
      </c>
      <c r="G170" s="501">
        <v>20</v>
      </c>
      <c r="H170" s="501">
        <v>80</v>
      </c>
      <c r="I170" s="501">
        <v>20</v>
      </c>
      <c r="J170" s="501">
        <v>20</v>
      </c>
      <c r="K170" s="501">
        <v>20</v>
      </c>
      <c r="L170" s="501">
        <v>60</v>
      </c>
      <c r="M170" s="501">
        <f t="shared" si="18"/>
        <v>360</v>
      </c>
      <c r="N170" s="501"/>
      <c r="Q170" s="503"/>
    </row>
    <row r="171" spans="1:17" s="502" customFormat="1" ht="16.5" customHeight="1" hidden="1">
      <c r="A171" s="499" t="s">
        <v>87</v>
      </c>
      <c r="B171" s="504"/>
      <c r="C171" s="501"/>
      <c r="D171" s="501"/>
      <c r="E171" s="501"/>
      <c r="F171" s="501"/>
      <c r="G171" s="501"/>
      <c r="H171" s="501"/>
      <c r="I171" s="501"/>
      <c r="J171" s="501"/>
      <c r="K171" s="501"/>
      <c r="L171" s="501"/>
      <c r="M171" s="501">
        <f t="shared" si="18"/>
        <v>0</v>
      </c>
      <c r="N171" s="501"/>
      <c r="Q171" s="503"/>
    </row>
    <row r="172" spans="1:17" s="509" customFormat="1" ht="16.5" customHeight="1">
      <c r="A172" s="506" t="s">
        <v>89</v>
      </c>
      <c r="B172" s="511" t="s">
        <v>712</v>
      </c>
      <c r="C172" s="508">
        <v>20</v>
      </c>
      <c r="D172" s="508">
        <v>0</v>
      </c>
      <c r="E172" s="508">
        <v>20</v>
      </c>
      <c r="F172" s="508">
        <v>20</v>
      </c>
      <c r="G172" s="508">
        <v>20</v>
      </c>
      <c r="H172" s="508">
        <v>0</v>
      </c>
      <c r="I172" s="508">
        <v>0</v>
      </c>
      <c r="J172" s="508">
        <v>40</v>
      </c>
      <c r="K172" s="508">
        <v>20</v>
      </c>
      <c r="L172" s="508">
        <v>40</v>
      </c>
      <c r="M172" s="508">
        <f t="shared" si="18"/>
        <v>180</v>
      </c>
      <c r="N172" s="508"/>
      <c r="Q172" s="510"/>
    </row>
    <row r="173" spans="1:17" s="509" customFormat="1" ht="16.5" customHeight="1">
      <c r="A173" s="506" t="s">
        <v>90</v>
      </c>
      <c r="B173" s="511" t="s">
        <v>713</v>
      </c>
      <c r="C173" s="508">
        <v>0</v>
      </c>
      <c r="D173" s="508">
        <v>0</v>
      </c>
      <c r="E173" s="508">
        <v>0</v>
      </c>
      <c r="F173" s="508">
        <v>60</v>
      </c>
      <c r="G173" s="508">
        <v>0</v>
      </c>
      <c r="H173" s="508">
        <v>0</v>
      </c>
      <c r="I173" s="508">
        <v>20</v>
      </c>
      <c r="J173" s="508">
        <v>0</v>
      </c>
      <c r="K173" s="508">
        <v>0</v>
      </c>
      <c r="L173" s="508">
        <v>0</v>
      </c>
      <c r="M173" s="508">
        <f t="shared" si="18"/>
        <v>80</v>
      </c>
      <c r="N173" s="508"/>
      <c r="Q173" s="510"/>
    </row>
    <row r="174" spans="1:17" s="509" customFormat="1" ht="16.5" customHeight="1" hidden="1">
      <c r="A174" s="506" t="s">
        <v>92</v>
      </c>
      <c r="B174" s="511"/>
      <c r="C174" s="508"/>
      <c r="D174" s="508"/>
      <c r="E174" s="508"/>
      <c r="F174" s="508"/>
      <c r="G174" s="508"/>
      <c r="H174" s="508"/>
      <c r="I174" s="508"/>
      <c r="J174" s="508"/>
      <c r="K174" s="508"/>
      <c r="L174" s="508"/>
      <c r="M174" s="508">
        <f t="shared" si="18"/>
        <v>0</v>
      </c>
      <c r="N174" s="508"/>
      <c r="Q174" s="510"/>
    </row>
    <row r="176" spans="1:14" ht="16.5" customHeight="1">
      <c r="A176" s="490" t="s">
        <v>216</v>
      </c>
      <c r="B176" s="514" t="s">
        <v>714</v>
      </c>
      <c r="C176" s="492"/>
      <c r="D176" s="492"/>
      <c r="E176" s="492"/>
      <c r="F176" s="492"/>
      <c r="G176" s="492"/>
      <c r="H176" s="492"/>
      <c r="I176" s="492"/>
      <c r="J176" s="492"/>
      <c r="K176" s="492"/>
      <c r="L176" s="492"/>
      <c r="M176" s="493">
        <f>SUM(M178:M179,M181:M182)</f>
        <v>960</v>
      </c>
      <c r="N176" s="493">
        <v>15</v>
      </c>
    </row>
    <row r="177" spans="1:17" s="184" customFormat="1" ht="16.5" customHeight="1">
      <c r="A177" s="496" t="s">
        <v>4</v>
      </c>
      <c r="B177" s="497" t="s">
        <v>108</v>
      </c>
      <c r="C177" s="159">
        <v>1</v>
      </c>
      <c r="D177" s="159">
        <v>2</v>
      </c>
      <c r="E177" s="159">
        <v>3</v>
      </c>
      <c r="F177" s="159">
        <v>4</v>
      </c>
      <c r="G177" s="159">
        <v>5</v>
      </c>
      <c r="H177" s="159">
        <v>6</v>
      </c>
      <c r="I177" s="159">
        <v>7</v>
      </c>
      <c r="J177" s="159">
        <v>8</v>
      </c>
      <c r="K177" s="159">
        <v>9</v>
      </c>
      <c r="L177" s="159">
        <v>10</v>
      </c>
      <c r="M177" s="159" t="s">
        <v>79</v>
      </c>
      <c r="N177" s="159" t="s">
        <v>13</v>
      </c>
      <c r="Q177" s="498"/>
    </row>
    <row r="178" spans="1:17" s="502" customFormat="1" ht="16.5" customHeight="1">
      <c r="A178" s="499" t="s">
        <v>83</v>
      </c>
      <c r="B178" s="504" t="s">
        <v>715</v>
      </c>
      <c r="C178" s="501">
        <v>20</v>
      </c>
      <c r="D178" s="501">
        <v>60</v>
      </c>
      <c r="E178" s="501">
        <v>40</v>
      </c>
      <c r="F178" s="501">
        <v>80</v>
      </c>
      <c r="G178" s="501">
        <v>60</v>
      </c>
      <c r="H178" s="501">
        <v>120</v>
      </c>
      <c r="I178" s="501">
        <v>20</v>
      </c>
      <c r="J178" s="501">
        <v>0</v>
      </c>
      <c r="K178" s="501">
        <v>80</v>
      </c>
      <c r="L178" s="501">
        <v>60</v>
      </c>
      <c r="M178" s="501">
        <f aca="true" t="shared" si="19" ref="M178:M183">SUM(C178:L178)</f>
        <v>540</v>
      </c>
      <c r="N178" s="501"/>
      <c r="Q178" s="503"/>
    </row>
    <row r="179" spans="1:17" s="502" customFormat="1" ht="16.5" customHeight="1">
      <c r="A179" s="499" t="s">
        <v>86</v>
      </c>
      <c r="B179" s="504" t="s">
        <v>716</v>
      </c>
      <c r="C179" s="501">
        <v>40</v>
      </c>
      <c r="D179" s="501">
        <v>20</v>
      </c>
      <c r="E179" s="501">
        <v>0</v>
      </c>
      <c r="F179" s="501">
        <v>0</v>
      </c>
      <c r="G179" s="501">
        <v>20</v>
      </c>
      <c r="H179" s="501">
        <v>0</v>
      </c>
      <c r="I179" s="501">
        <v>0</v>
      </c>
      <c r="J179" s="501">
        <v>60</v>
      </c>
      <c r="K179" s="501">
        <v>20</v>
      </c>
      <c r="L179" s="501">
        <v>40</v>
      </c>
      <c r="M179" s="501">
        <f t="shared" si="19"/>
        <v>200</v>
      </c>
      <c r="N179" s="501"/>
      <c r="Q179" s="503"/>
    </row>
    <row r="180" spans="1:17" s="502" customFormat="1" ht="16.5" customHeight="1" hidden="1">
      <c r="A180" s="499" t="s">
        <v>87</v>
      </c>
      <c r="B180" s="504"/>
      <c r="C180" s="501"/>
      <c r="D180" s="501"/>
      <c r="E180" s="501"/>
      <c r="F180" s="501"/>
      <c r="G180" s="501"/>
      <c r="H180" s="501"/>
      <c r="I180" s="501"/>
      <c r="J180" s="501"/>
      <c r="K180" s="501"/>
      <c r="L180" s="501"/>
      <c r="M180" s="501">
        <f t="shared" si="19"/>
        <v>0</v>
      </c>
      <c r="N180" s="501"/>
      <c r="Q180" s="503"/>
    </row>
    <row r="181" spans="1:17" s="509" customFormat="1" ht="16.5" customHeight="1">
      <c r="A181" s="506" t="s">
        <v>89</v>
      </c>
      <c r="B181" s="511" t="s">
        <v>717</v>
      </c>
      <c r="C181" s="508">
        <v>0</v>
      </c>
      <c r="D181" s="508">
        <v>20</v>
      </c>
      <c r="E181" s="508">
        <v>0</v>
      </c>
      <c r="F181" s="508">
        <v>0</v>
      </c>
      <c r="G181" s="508">
        <v>0</v>
      </c>
      <c r="H181" s="508">
        <v>60</v>
      </c>
      <c r="I181" s="508">
        <v>20</v>
      </c>
      <c r="J181" s="508">
        <v>0</v>
      </c>
      <c r="K181" s="508">
        <v>40</v>
      </c>
      <c r="L181" s="508">
        <v>0</v>
      </c>
      <c r="M181" s="508">
        <f t="shared" si="19"/>
        <v>140</v>
      </c>
      <c r="N181" s="508"/>
      <c r="Q181" s="510"/>
    </row>
    <row r="182" spans="1:17" s="509" customFormat="1" ht="16.5" customHeight="1">
      <c r="A182" s="506" t="s">
        <v>90</v>
      </c>
      <c r="B182" s="511" t="s">
        <v>718</v>
      </c>
      <c r="C182" s="508">
        <v>20</v>
      </c>
      <c r="D182" s="508">
        <v>0</v>
      </c>
      <c r="E182" s="508">
        <v>0</v>
      </c>
      <c r="F182" s="508">
        <v>0</v>
      </c>
      <c r="G182" s="508">
        <v>0</v>
      </c>
      <c r="H182" s="508">
        <v>20</v>
      </c>
      <c r="I182" s="508">
        <v>0</v>
      </c>
      <c r="J182" s="508">
        <v>0</v>
      </c>
      <c r="K182" s="508">
        <v>0</v>
      </c>
      <c r="L182" s="508">
        <v>40</v>
      </c>
      <c r="M182" s="508">
        <f t="shared" si="19"/>
        <v>80</v>
      </c>
      <c r="N182" s="508"/>
      <c r="Q182" s="510"/>
    </row>
    <row r="183" spans="1:17" s="509" customFormat="1" ht="16.5" customHeight="1">
      <c r="A183" s="506" t="s">
        <v>92</v>
      </c>
      <c r="B183" s="511" t="s">
        <v>719</v>
      </c>
      <c r="C183" s="508">
        <v>0</v>
      </c>
      <c r="D183" s="508">
        <v>20</v>
      </c>
      <c r="E183" s="508">
        <v>0</v>
      </c>
      <c r="F183" s="508">
        <v>0</v>
      </c>
      <c r="G183" s="508">
        <v>0</v>
      </c>
      <c r="H183" s="508">
        <v>20</v>
      </c>
      <c r="I183" s="508">
        <v>0</v>
      </c>
      <c r="J183" s="508">
        <v>20</v>
      </c>
      <c r="K183" s="508">
        <v>20</v>
      </c>
      <c r="L183" s="508">
        <v>0</v>
      </c>
      <c r="M183" s="508">
        <f t="shared" si="19"/>
        <v>80</v>
      </c>
      <c r="N183" s="508"/>
      <c r="Q183" s="510"/>
    </row>
    <row r="185" spans="1:14" ht="16.5" customHeight="1">
      <c r="A185" s="490" t="s">
        <v>215</v>
      </c>
      <c r="B185" s="514" t="s">
        <v>410</v>
      </c>
      <c r="C185" s="492"/>
      <c r="D185" s="492"/>
      <c r="E185" s="492"/>
      <c r="F185" s="492"/>
      <c r="G185" s="492"/>
      <c r="H185" s="492"/>
      <c r="I185" s="492"/>
      <c r="J185" s="492"/>
      <c r="K185" s="492"/>
      <c r="L185" s="492"/>
      <c r="M185" s="493">
        <f>SUM(M187:M188,M190:M191)</f>
        <v>540</v>
      </c>
      <c r="N185" s="493">
        <v>21</v>
      </c>
    </row>
    <row r="186" spans="1:17" s="184" customFormat="1" ht="16.5" customHeight="1">
      <c r="A186" s="496" t="s">
        <v>4</v>
      </c>
      <c r="B186" s="497" t="s">
        <v>108</v>
      </c>
      <c r="C186" s="159">
        <v>1</v>
      </c>
      <c r="D186" s="159">
        <v>2</v>
      </c>
      <c r="E186" s="159">
        <v>3</v>
      </c>
      <c r="F186" s="159">
        <v>4</v>
      </c>
      <c r="G186" s="159">
        <v>5</v>
      </c>
      <c r="H186" s="159">
        <v>6</v>
      </c>
      <c r="I186" s="159">
        <v>7</v>
      </c>
      <c r="J186" s="159">
        <v>8</v>
      </c>
      <c r="K186" s="159">
        <v>9</v>
      </c>
      <c r="L186" s="159">
        <v>10</v>
      </c>
      <c r="M186" s="159" t="s">
        <v>79</v>
      </c>
      <c r="N186" s="159" t="s">
        <v>13</v>
      </c>
      <c r="Q186" s="498"/>
    </row>
    <row r="187" spans="1:17" s="502" customFormat="1" ht="16.5" customHeight="1">
      <c r="A187" s="499" t="s">
        <v>83</v>
      </c>
      <c r="B187" s="504" t="s">
        <v>720</v>
      </c>
      <c r="C187" s="501">
        <v>60</v>
      </c>
      <c r="D187" s="501">
        <v>0</v>
      </c>
      <c r="E187" s="501">
        <v>60</v>
      </c>
      <c r="F187" s="501">
        <v>0</v>
      </c>
      <c r="G187" s="501">
        <v>0</v>
      </c>
      <c r="H187" s="501">
        <v>20</v>
      </c>
      <c r="I187" s="501">
        <v>0</v>
      </c>
      <c r="J187" s="501">
        <v>20</v>
      </c>
      <c r="K187" s="501">
        <v>100</v>
      </c>
      <c r="L187" s="501">
        <v>40</v>
      </c>
      <c r="M187" s="501">
        <f aca="true" t="shared" si="20" ref="M187:M192">SUM(C187:L187)</f>
        <v>300</v>
      </c>
      <c r="N187" s="501"/>
      <c r="Q187" s="503"/>
    </row>
    <row r="188" spans="1:17" s="502" customFormat="1" ht="16.5" customHeight="1">
      <c r="A188" s="499" t="s">
        <v>86</v>
      </c>
      <c r="B188" s="504" t="s">
        <v>281</v>
      </c>
      <c r="C188" s="501">
        <v>0</v>
      </c>
      <c r="D188" s="501">
        <v>20</v>
      </c>
      <c r="E188" s="501">
        <v>40</v>
      </c>
      <c r="F188" s="501">
        <v>20</v>
      </c>
      <c r="G188" s="501">
        <v>20</v>
      </c>
      <c r="H188" s="501">
        <v>40</v>
      </c>
      <c r="I188" s="501">
        <v>20</v>
      </c>
      <c r="J188" s="501">
        <v>20</v>
      </c>
      <c r="K188" s="501">
        <v>0</v>
      </c>
      <c r="L188" s="501">
        <v>60</v>
      </c>
      <c r="M188" s="501">
        <f t="shared" si="20"/>
        <v>240</v>
      </c>
      <c r="N188" s="501"/>
      <c r="Q188" s="503"/>
    </row>
    <row r="189" spans="1:17" s="502" customFormat="1" ht="16.5" customHeight="1" hidden="1">
      <c r="A189" s="499" t="s">
        <v>87</v>
      </c>
      <c r="B189" s="504"/>
      <c r="C189" s="501"/>
      <c r="D189" s="501"/>
      <c r="E189" s="501"/>
      <c r="F189" s="501"/>
      <c r="G189" s="501"/>
      <c r="H189" s="501"/>
      <c r="I189" s="501"/>
      <c r="J189" s="501"/>
      <c r="K189" s="501"/>
      <c r="L189" s="501"/>
      <c r="M189" s="501">
        <f t="shared" si="20"/>
        <v>0</v>
      </c>
      <c r="N189" s="501"/>
      <c r="Q189" s="503"/>
    </row>
    <row r="190" spans="1:17" s="509" customFormat="1" ht="16.5" customHeight="1" hidden="1">
      <c r="A190" s="506" t="s">
        <v>89</v>
      </c>
      <c r="B190" s="511"/>
      <c r="C190" s="508"/>
      <c r="D190" s="508"/>
      <c r="E190" s="508"/>
      <c r="F190" s="508"/>
      <c r="G190" s="508"/>
      <c r="H190" s="508"/>
      <c r="I190" s="508"/>
      <c r="J190" s="508"/>
      <c r="K190" s="508"/>
      <c r="L190" s="508"/>
      <c r="M190" s="508">
        <f t="shared" si="20"/>
        <v>0</v>
      </c>
      <c r="N190" s="508"/>
      <c r="Q190" s="510"/>
    </row>
    <row r="191" spans="1:17" s="509" customFormat="1" ht="16.5" customHeight="1" hidden="1">
      <c r="A191" s="506" t="s">
        <v>90</v>
      </c>
      <c r="B191" s="511"/>
      <c r="C191" s="508"/>
      <c r="D191" s="508"/>
      <c r="E191" s="508"/>
      <c r="F191" s="508"/>
      <c r="G191" s="508"/>
      <c r="H191" s="508"/>
      <c r="I191" s="508"/>
      <c r="J191" s="508"/>
      <c r="K191" s="508"/>
      <c r="L191" s="508"/>
      <c r="M191" s="508">
        <f t="shared" si="20"/>
        <v>0</v>
      </c>
      <c r="N191" s="508"/>
      <c r="Q191" s="510"/>
    </row>
    <row r="192" spans="1:17" s="509" customFormat="1" ht="16.5" customHeight="1" hidden="1">
      <c r="A192" s="506" t="s">
        <v>92</v>
      </c>
      <c r="B192" s="511"/>
      <c r="C192" s="508"/>
      <c r="D192" s="508"/>
      <c r="E192" s="508"/>
      <c r="F192" s="508"/>
      <c r="G192" s="508"/>
      <c r="H192" s="508"/>
      <c r="I192" s="508"/>
      <c r="J192" s="508"/>
      <c r="K192" s="508"/>
      <c r="L192" s="508"/>
      <c r="M192" s="508">
        <f t="shared" si="20"/>
        <v>0</v>
      </c>
      <c r="N192" s="508"/>
      <c r="Q192" s="510"/>
    </row>
    <row r="195" spans="1:17" s="502" customFormat="1" ht="16.5" customHeight="1" hidden="1">
      <c r="A195" s="499" t="s">
        <v>83</v>
      </c>
      <c r="B195" s="504" t="s">
        <v>721</v>
      </c>
      <c r="C195" s="501">
        <v>40</v>
      </c>
      <c r="D195" s="501">
        <v>0</v>
      </c>
      <c r="E195" s="501">
        <v>20</v>
      </c>
      <c r="F195" s="501">
        <v>20</v>
      </c>
      <c r="G195" s="501">
        <v>0</v>
      </c>
      <c r="H195" s="501">
        <v>80</v>
      </c>
      <c r="I195" s="501">
        <v>100</v>
      </c>
      <c r="J195" s="501">
        <v>40</v>
      </c>
      <c r="K195" s="501">
        <v>0</v>
      </c>
      <c r="L195" s="501">
        <v>20</v>
      </c>
      <c r="M195" s="517">
        <f>SUM(C195:L195)</f>
        <v>320</v>
      </c>
      <c r="N195" s="501"/>
      <c r="Q195" s="503"/>
    </row>
    <row r="199" spans="1:17" s="502" customFormat="1" ht="16.5" customHeight="1">
      <c r="A199" s="483"/>
      <c r="B199" s="495"/>
      <c r="C199" s="484"/>
      <c r="D199" s="484"/>
      <c r="E199" s="484"/>
      <c r="F199" s="484"/>
      <c r="G199" s="484"/>
      <c r="H199" s="484"/>
      <c r="I199" s="484"/>
      <c r="J199" s="484"/>
      <c r="K199" s="484"/>
      <c r="L199" s="484"/>
      <c r="M199" s="484"/>
      <c r="N199" s="484"/>
      <c r="Q199" s="503"/>
    </row>
    <row r="200" spans="1:17" s="502" customFormat="1" ht="16.5" customHeight="1">
      <c r="A200" s="483"/>
      <c r="B200" s="495"/>
      <c r="C200" s="484"/>
      <c r="D200" s="484"/>
      <c r="E200" s="484"/>
      <c r="F200" s="484"/>
      <c r="G200" s="484"/>
      <c r="H200" s="484"/>
      <c r="I200" s="484"/>
      <c r="J200" s="484"/>
      <c r="K200" s="484"/>
      <c r="L200" s="484"/>
      <c r="M200" s="484"/>
      <c r="N200" s="484"/>
      <c r="Q200" s="503"/>
    </row>
    <row r="201" spans="1:17" s="509" customFormat="1" ht="16.5" customHeight="1">
      <c r="A201" s="483"/>
      <c r="B201" s="495"/>
      <c r="C201" s="484"/>
      <c r="D201" s="484"/>
      <c r="E201" s="484"/>
      <c r="F201" s="484"/>
      <c r="G201" s="484"/>
      <c r="H201" s="484"/>
      <c r="I201" s="484"/>
      <c r="J201" s="484"/>
      <c r="K201" s="484"/>
      <c r="L201" s="484"/>
      <c r="M201" s="484"/>
      <c r="N201" s="484"/>
      <c r="Q201" s="510"/>
    </row>
    <row r="202" spans="1:17" s="509" customFormat="1" ht="16.5" customHeight="1">
      <c r="A202" s="483"/>
      <c r="B202" s="495"/>
      <c r="C202" s="484"/>
      <c r="D202" s="484"/>
      <c r="E202" s="484"/>
      <c r="F202" s="484"/>
      <c r="G202" s="484"/>
      <c r="H202" s="484"/>
      <c r="I202" s="484"/>
      <c r="J202" s="484"/>
      <c r="K202" s="484"/>
      <c r="L202" s="484"/>
      <c r="M202" s="484"/>
      <c r="N202" s="484"/>
      <c r="Q202" s="510"/>
    </row>
    <row r="203" spans="1:17" s="509" customFormat="1" ht="16.5" customHeight="1">
      <c r="A203" s="483"/>
      <c r="B203" s="495"/>
      <c r="C203" s="484"/>
      <c r="D203" s="484"/>
      <c r="E203" s="484"/>
      <c r="F203" s="484"/>
      <c r="G203" s="484"/>
      <c r="H203" s="484"/>
      <c r="I203" s="484"/>
      <c r="J203" s="484"/>
      <c r="K203" s="484"/>
      <c r="L203" s="484"/>
      <c r="M203" s="484"/>
      <c r="N203" s="484"/>
      <c r="Q203" s="510"/>
    </row>
  </sheetData>
  <sheetProtection/>
  <printOptions/>
  <pageMargins left="0.7874015748031497" right="0.5905511811023623" top="0.35" bottom="0.56" header="0.23" footer="0.49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18"/>
  <sheetViews>
    <sheetView zoomScalePageLayoutView="0" workbookViewId="0" topLeftCell="A1">
      <selection activeCell="A65" sqref="A65"/>
    </sheetView>
  </sheetViews>
  <sheetFormatPr defaultColWidth="9.00390625" defaultRowHeight="16.5" customHeight="1"/>
  <cols>
    <col min="1" max="1" width="4.25390625" style="528" customWidth="1"/>
    <col min="2" max="2" width="21.125" style="528" customWidth="1"/>
    <col min="3" max="3" width="11.875" style="44" customWidth="1"/>
    <col min="4" max="4" width="5.75390625" style="528" customWidth="1"/>
    <col min="5" max="14" width="5.25390625" style="528" customWidth="1"/>
    <col min="15" max="15" width="6.25390625" style="528" customWidth="1"/>
    <col min="16" max="16" width="5.75390625" style="638" customWidth="1"/>
    <col min="17" max="19" width="1.75390625" style="152" customWidth="1"/>
    <col min="20" max="20" width="21.75390625" style="152" customWidth="1"/>
    <col min="21" max="16384" width="9.125" style="152" customWidth="1"/>
  </cols>
  <sheetData>
    <row r="1" spans="4:17" ht="16.5" customHeight="1">
      <c r="D1" s="529"/>
      <c r="E1" s="530" t="s">
        <v>618</v>
      </c>
      <c r="P1" s="531"/>
      <c r="Q1" s="119"/>
    </row>
    <row r="2" spans="1:18" s="119" customFormat="1" ht="16.5" customHeight="1">
      <c r="A2" s="532"/>
      <c r="B2" s="533"/>
      <c r="C2" s="153"/>
      <c r="D2" s="529"/>
      <c r="E2" s="530" t="s">
        <v>105</v>
      </c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4"/>
      <c r="Q2" s="535"/>
      <c r="R2" s="152"/>
    </row>
    <row r="3" spans="1:18" s="119" customFormat="1" ht="16.5" customHeight="1">
      <c r="A3" s="532"/>
      <c r="B3" s="533"/>
      <c r="C3" s="153"/>
      <c r="D3" s="536"/>
      <c r="E3" s="537" t="s">
        <v>124</v>
      </c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4"/>
      <c r="Q3" s="535"/>
      <c r="R3" s="152"/>
    </row>
    <row r="4" spans="1:17" ht="16.5" customHeight="1">
      <c r="A4" s="538" t="s">
        <v>722</v>
      </c>
      <c r="P4" s="539" t="s">
        <v>723</v>
      </c>
      <c r="Q4" s="119"/>
    </row>
    <row r="5" spans="16:17" ht="16.5" customHeight="1">
      <c r="P5" s="540"/>
      <c r="Q5" s="119"/>
    </row>
    <row r="6" spans="1:16" ht="16.5" customHeight="1">
      <c r="A6" s="541" t="s">
        <v>4</v>
      </c>
      <c r="B6" s="542" t="s">
        <v>108</v>
      </c>
      <c r="C6" s="543" t="s">
        <v>125</v>
      </c>
      <c r="D6" s="541" t="s">
        <v>619</v>
      </c>
      <c r="E6" s="544"/>
      <c r="F6" s="545"/>
      <c r="G6" s="545"/>
      <c r="H6" s="545"/>
      <c r="I6" s="545" t="s">
        <v>724</v>
      </c>
      <c r="J6" s="545"/>
      <c r="K6" s="545"/>
      <c r="L6" s="545"/>
      <c r="M6" s="545"/>
      <c r="N6" s="546"/>
      <c r="O6" s="541" t="s">
        <v>79</v>
      </c>
      <c r="P6" s="547" t="s">
        <v>13</v>
      </c>
    </row>
    <row r="7" spans="1:16" ht="16.5" customHeight="1">
      <c r="A7" s="548" t="s">
        <v>5</v>
      </c>
      <c r="B7" s="549" t="s">
        <v>127</v>
      </c>
      <c r="C7" s="550"/>
      <c r="D7" s="548"/>
      <c r="E7" s="551">
        <v>1</v>
      </c>
      <c r="F7" s="551">
        <v>2</v>
      </c>
      <c r="G7" s="551">
        <v>3</v>
      </c>
      <c r="H7" s="551">
        <v>4</v>
      </c>
      <c r="I7" s="551">
        <v>5</v>
      </c>
      <c r="J7" s="551">
        <v>6</v>
      </c>
      <c r="K7" s="551">
        <v>7</v>
      </c>
      <c r="L7" s="551">
        <v>8</v>
      </c>
      <c r="M7" s="551">
        <v>9</v>
      </c>
      <c r="N7" s="551">
        <v>10</v>
      </c>
      <c r="O7" s="548" t="s">
        <v>28</v>
      </c>
      <c r="P7" s="552"/>
    </row>
    <row r="8" spans="1:16" ht="16.5" customHeight="1">
      <c r="A8" s="553">
        <v>1</v>
      </c>
      <c r="B8" s="554" t="s">
        <v>620</v>
      </c>
      <c r="C8" s="555" t="s">
        <v>405</v>
      </c>
      <c r="D8" s="556" t="s">
        <v>87</v>
      </c>
      <c r="E8" s="557">
        <f>IF(B8="","",VLOOKUP(B8,'[2]дартс-ком-л'!$B$7:$L$199,2,FALSE))</f>
        <v>60</v>
      </c>
      <c r="F8" s="557">
        <f>IF(B8="","",VLOOKUP(B8,'[2]дартс-ком-л'!$B$7:$L$199,3,FALSE))</f>
        <v>40</v>
      </c>
      <c r="G8" s="557">
        <f>IF(B8="","",VLOOKUP(B8,'[2]дартс-ком-л'!$B$7:$L$199,4,FALSE))</f>
        <v>60</v>
      </c>
      <c r="H8" s="557">
        <f>IF(B8="","",VLOOKUP(B8,'[2]дартс-ком-л'!$B$7:$L$199,5,FALSE))</f>
        <v>20</v>
      </c>
      <c r="I8" s="557">
        <f>IF(B8="","",VLOOKUP(B8,'[2]дартс-ком-л'!$B$7:$L$199,6,FALSE))</f>
        <v>120</v>
      </c>
      <c r="J8" s="557">
        <f>IF(B8="","",VLOOKUP(B8,'[2]дартс-ком-л'!$B$7:$L$199,7,FALSE))</f>
        <v>0</v>
      </c>
      <c r="K8" s="557">
        <f>IF(B8="","",VLOOKUP(B8,'[2]дартс-ком-л'!$B$7:$L$199,8,FALSE))</f>
        <v>120</v>
      </c>
      <c r="L8" s="557">
        <f>IF(B8="","",VLOOKUP(B8,'[2]дартс-ком-л'!$B$7:$L$199,9,FALSE))</f>
        <v>60</v>
      </c>
      <c r="M8" s="557">
        <f>IF(B8="","",VLOOKUP(B8,'[2]дартс-ком-л'!$B$7:$L$199,10,FALSE))</f>
        <v>100</v>
      </c>
      <c r="N8" s="557">
        <f>IF(B8="","",VLOOKUP(B8,'[2]дартс-ком-л'!$B$7:$L$199,11,FALSE))</f>
        <v>140</v>
      </c>
      <c r="O8" s="558">
        <f aca="true" t="shared" si="0" ref="O8:O62">SUM(E8:N8)</f>
        <v>720</v>
      </c>
      <c r="P8" s="559">
        <v>1</v>
      </c>
    </row>
    <row r="9" spans="1:16" ht="16.5" customHeight="1">
      <c r="A9" s="553">
        <v>2</v>
      </c>
      <c r="B9" s="554" t="s">
        <v>627</v>
      </c>
      <c r="C9" s="555" t="s">
        <v>626</v>
      </c>
      <c r="D9" s="556" t="s">
        <v>89</v>
      </c>
      <c r="E9" s="557">
        <f>IF(B9="","",VLOOKUP(B9,'[2]дартс-ком-л'!$B$7:$L$199,2,FALSE))</f>
        <v>20</v>
      </c>
      <c r="F9" s="557">
        <f>IF(B9="","",VLOOKUP(B9,'[2]дартс-ком-л'!$B$7:$L$199,3,FALSE))</f>
        <v>40</v>
      </c>
      <c r="G9" s="557">
        <f>IF(B9="","",VLOOKUP(B9,'[2]дартс-ком-л'!$B$7:$L$199,4,FALSE))</f>
        <v>40</v>
      </c>
      <c r="H9" s="557">
        <f>IF(B9="","",VLOOKUP(B9,'[2]дартс-ком-л'!$B$7:$L$199,5,FALSE))</f>
        <v>40</v>
      </c>
      <c r="I9" s="557">
        <f>IF(B9="","",VLOOKUP(B9,'[2]дартс-ком-л'!$B$7:$L$199,6,FALSE))</f>
        <v>60</v>
      </c>
      <c r="J9" s="557">
        <f>IF(B9="","",VLOOKUP(B9,'[2]дартс-ком-л'!$B$7:$L$199,7,FALSE))</f>
        <v>100</v>
      </c>
      <c r="K9" s="557">
        <f>IF(B9="","",VLOOKUP(B9,'[2]дартс-ком-л'!$B$7:$L$199,8,FALSE))</f>
        <v>140</v>
      </c>
      <c r="L9" s="557">
        <f>IF(B9="","",VLOOKUP(B9,'[2]дартс-ком-л'!$B$7:$L$199,9,FALSE))</f>
        <v>140</v>
      </c>
      <c r="M9" s="557">
        <f>IF(B9="","",VLOOKUP(B9,'[2]дартс-ком-л'!$B$7:$L$199,10,FALSE))</f>
        <v>40</v>
      </c>
      <c r="N9" s="557">
        <f>IF(B9="","",VLOOKUP(B9,'[2]дартс-ком-л'!$B$7:$L$199,11,FALSE))</f>
        <v>20</v>
      </c>
      <c r="O9" s="558">
        <f t="shared" si="0"/>
        <v>640</v>
      </c>
      <c r="P9" s="559">
        <v>2</v>
      </c>
    </row>
    <row r="10" spans="1:16" ht="16.5" customHeight="1">
      <c r="A10" s="553">
        <v>3</v>
      </c>
      <c r="B10" s="554" t="s">
        <v>292</v>
      </c>
      <c r="C10" s="555" t="s">
        <v>372</v>
      </c>
      <c r="D10" s="556" t="s">
        <v>85</v>
      </c>
      <c r="E10" s="557">
        <f>IF(B10="","",VLOOKUP(B10,'[2]дартс-ком-л'!$B$7:$L$199,2,FALSE))</f>
        <v>40</v>
      </c>
      <c r="F10" s="557">
        <f>IF(B10="","",VLOOKUP(B10,'[2]дартс-ком-л'!$B$7:$L$199,3,FALSE))</f>
        <v>80</v>
      </c>
      <c r="G10" s="557">
        <f>IF(B10="","",VLOOKUP(B10,'[2]дартс-ком-л'!$B$7:$L$199,4,FALSE))</f>
        <v>60</v>
      </c>
      <c r="H10" s="557">
        <f>IF(B10="","",VLOOKUP(B10,'[2]дартс-ком-л'!$B$7:$L$199,5,FALSE))</f>
        <v>20</v>
      </c>
      <c r="I10" s="557">
        <f>IF(B10="","",VLOOKUP(B10,'[2]дартс-ком-л'!$B$7:$L$199,6,FALSE))</f>
        <v>60</v>
      </c>
      <c r="J10" s="557">
        <f>IF(B10="","",VLOOKUP(B10,'[2]дартс-ком-л'!$B$7:$L$199,7,FALSE))</f>
        <v>60</v>
      </c>
      <c r="K10" s="557">
        <f>IF(B10="","",VLOOKUP(B10,'[2]дартс-ком-л'!$B$7:$L$199,8,FALSE))</f>
        <v>40</v>
      </c>
      <c r="L10" s="557">
        <f>IF(B10="","",VLOOKUP(B10,'[2]дартс-ком-л'!$B$7:$L$199,9,FALSE))</f>
        <v>80</v>
      </c>
      <c r="M10" s="557">
        <f>IF(B10="","",VLOOKUP(B10,'[2]дартс-ком-л'!$B$7:$L$199,10,FALSE))</f>
        <v>120</v>
      </c>
      <c r="N10" s="557">
        <f>IF(B10="","",VLOOKUP(B10,'[2]дартс-ком-л'!$B$7:$L$199,11,FALSE))</f>
        <v>20</v>
      </c>
      <c r="O10" s="558">
        <f t="shared" si="0"/>
        <v>580</v>
      </c>
      <c r="P10" s="559">
        <v>3</v>
      </c>
    </row>
    <row r="11" spans="1:16" ht="16.5" customHeight="1">
      <c r="A11" s="553">
        <v>4</v>
      </c>
      <c r="B11" s="560" t="s">
        <v>686</v>
      </c>
      <c r="C11" s="555" t="s">
        <v>725</v>
      </c>
      <c r="D11" s="556" t="s">
        <v>83</v>
      </c>
      <c r="E11" s="557">
        <f>IF(B11="","",VLOOKUP(B11,'[2]дартс-ком-л'!$B$7:$L$199,2,FALSE))</f>
        <v>100</v>
      </c>
      <c r="F11" s="557">
        <f>IF(B11="","",VLOOKUP(B11,'[2]дартс-ком-л'!$B$7:$L$199,3,FALSE))</f>
        <v>20</v>
      </c>
      <c r="G11" s="557">
        <f>IF(B11="","",VLOOKUP(B11,'[2]дартс-ком-л'!$B$7:$L$199,4,FALSE))</f>
        <v>40</v>
      </c>
      <c r="H11" s="557">
        <f>IF(B11="","",VLOOKUP(B11,'[2]дартс-ком-л'!$B$7:$L$199,5,FALSE))</f>
        <v>20</v>
      </c>
      <c r="I11" s="557">
        <f>IF(B11="","",VLOOKUP(B11,'[2]дартс-ком-л'!$B$7:$L$199,6,FALSE))</f>
        <v>100</v>
      </c>
      <c r="J11" s="557">
        <f>IF(B11="","",VLOOKUP(B11,'[2]дартс-ком-л'!$B$7:$L$199,7,FALSE))</f>
        <v>60</v>
      </c>
      <c r="K11" s="557">
        <f>IF(B11="","",VLOOKUP(B11,'[2]дартс-ком-л'!$B$7:$L$199,8,FALSE))</f>
        <v>80</v>
      </c>
      <c r="L11" s="557">
        <f>IF(B11="","",VLOOKUP(B11,'[2]дартс-ком-л'!$B$7:$L$199,9,FALSE))</f>
        <v>20</v>
      </c>
      <c r="M11" s="557">
        <f>IF(B11="","",VLOOKUP(B11,'[2]дартс-ком-л'!$B$7:$L$199,10,FALSE))</f>
        <v>80</v>
      </c>
      <c r="N11" s="557">
        <f>IF(B11="","",VLOOKUP(B11,'[2]дартс-ком-л'!$B$7:$L$199,11,FALSE))</f>
        <v>40</v>
      </c>
      <c r="O11" s="558">
        <f t="shared" si="0"/>
        <v>560</v>
      </c>
      <c r="P11" s="561">
        <v>4</v>
      </c>
    </row>
    <row r="12" spans="1:16" ht="16.5" customHeight="1">
      <c r="A12" s="553">
        <v>5</v>
      </c>
      <c r="B12" s="560" t="s">
        <v>662</v>
      </c>
      <c r="C12" s="562" t="s">
        <v>21</v>
      </c>
      <c r="D12" s="556" t="s">
        <v>92</v>
      </c>
      <c r="E12" s="557">
        <f>IF(B12="","",VLOOKUP(B12,'[2]дартс-ком-л'!$B$7:$L$199,2,FALSE))</f>
        <v>20</v>
      </c>
      <c r="F12" s="563">
        <f>IF(B12="","",VLOOKUP(B12,'[2]дартс-ком-л'!$B$7:$L$199,3,FALSE))</f>
        <v>100</v>
      </c>
      <c r="G12" s="564">
        <f>IF(B12="","",VLOOKUP(B12,'[2]дартс-ком-л'!$B$7:$L$199,4,FALSE))</f>
        <v>80</v>
      </c>
      <c r="H12" s="557">
        <f>IF(B12="","",VLOOKUP(B12,'[2]дартс-ком-л'!$B$7:$L$199,5,FALSE))</f>
        <v>20</v>
      </c>
      <c r="I12" s="557">
        <f>IF(B12="","",VLOOKUP(B12,'[2]дартс-ком-л'!$B$7:$L$199,6,FALSE))</f>
        <v>20</v>
      </c>
      <c r="J12" s="565">
        <f>IF(B12="","",VLOOKUP(B12,'[2]дартс-ком-л'!$B$7:$L$199,7,FALSE))</f>
        <v>120</v>
      </c>
      <c r="K12" s="557">
        <f>IF(B12="","",VLOOKUP(B12,'[2]дартс-ком-л'!$B$7:$L$199,8,FALSE))</f>
        <v>40</v>
      </c>
      <c r="L12" s="557">
        <f>IF(B12="","",VLOOKUP(B12,'[2]дартс-ком-л'!$B$7:$L$199,9,FALSE))</f>
        <v>60</v>
      </c>
      <c r="M12" s="557">
        <f>IF(B12="","",VLOOKUP(B12,'[2]дартс-ком-л'!$B$7:$L$199,10,FALSE))</f>
        <v>40</v>
      </c>
      <c r="N12" s="557">
        <f>IF(B12="","",VLOOKUP(B12,'[2]дартс-ком-л'!$B$7:$L$199,11,FALSE))</f>
        <v>40</v>
      </c>
      <c r="O12" s="558">
        <f>SUM(E12:N12)</f>
        <v>540</v>
      </c>
      <c r="P12" s="561">
        <v>5</v>
      </c>
    </row>
    <row r="13" spans="1:16" ht="16.5" customHeight="1">
      <c r="A13" s="553">
        <v>6</v>
      </c>
      <c r="B13" s="560" t="s">
        <v>621</v>
      </c>
      <c r="C13" s="555" t="s">
        <v>405</v>
      </c>
      <c r="D13" s="556" t="s">
        <v>87</v>
      </c>
      <c r="E13" s="557">
        <f>IF(B13="","",VLOOKUP(B13,'[2]дартс-ком-л'!$B$7:$L$199,2,FALSE))</f>
        <v>0</v>
      </c>
      <c r="F13" s="565">
        <f>IF(B13="","",VLOOKUP(B13,'[2]дартс-ком-л'!$B$7:$L$199,3,FALSE))</f>
        <v>120</v>
      </c>
      <c r="G13" s="557">
        <f>IF(B13="","",VLOOKUP(B13,'[2]дартс-ком-л'!$B$7:$L$199,4,FALSE))</f>
        <v>40</v>
      </c>
      <c r="H13" s="563">
        <f>IF(B13="","",VLOOKUP(B13,'[2]дартс-ком-л'!$B$7:$L$199,5,FALSE))</f>
        <v>100</v>
      </c>
      <c r="I13" s="564">
        <f>IF(B13="","",VLOOKUP(B13,'[2]дартс-ком-л'!$B$7:$L$199,6,FALSE))</f>
        <v>60</v>
      </c>
      <c r="J13" s="557">
        <f>IF(B13="","",VLOOKUP(B13,'[2]дартс-ком-л'!$B$7:$L$199,7,FALSE))</f>
        <v>20</v>
      </c>
      <c r="K13" s="557">
        <f>IF(B13="","",VLOOKUP(B13,'[2]дартс-ком-л'!$B$7:$L$199,8,FALSE))</f>
        <v>40</v>
      </c>
      <c r="L13" s="557">
        <f>IF(B13="","",VLOOKUP(B13,'[2]дартс-ком-л'!$B$7:$L$199,9,FALSE))</f>
        <v>40</v>
      </c>
      <c r="M13" s="557">
        <f>IF(B13="","",VLOOKUP(B13,'[2]дартс-ком-л'!$B$7:$L$199,10,FALSE))</f>
        <v>60</v>
      </c>
      <c r="N13" s="557">
        <f>IF(B13="","",VLOOKUP(B13,'[2]дартс-ком-л'!$B$7:$L$199,11,FALSE))</f>
        <v>60</v>
      </c>
      <c r="O13" s="558">
        <f t="shared" si="0"/>
        <v>540</v>
      </c>
      <c r="P13" s="561">
        <v>6</v>
      </c>
    </row>
    <row r="14" spans="1:16" ht="16.5" customHeight="1">
      <c r="A14" s="553">
        <v>7</v>
      </c>
      <c r="B14" s="560" t="s">
        <v>715</v>
      </c>
      <c r="C14" s="555" t="s">
        <v>726</v>
      </c>
      <c r="D14" s="556" t="s">
        <v>216</v>
      </c>
      <c r="E14" s="557">
        <f>IF(B14="","",VLOOKUP(B14,'[2]дартс-ком-л'!$B$7:$L$199,2,FALSE))</f>
        <v>20</v>
      </c>
      <c r="F14" s="557">
        <f>IF(B14="","",VLOOKUP(B14,'[2]дартс-ком-л'!$B$7:$L$199,3,FALSE))</f>
        <v>60</v>
      </c>
      <c r="G14" s="557">
        <f>IF(B14="","",VLOOKUP(B14,'[2]дартс-ком-л'!$B$7:$L$199,4,FALSE))</f>
        <v>40</v>
      </c>
      <c r="H14" s="563">
        <f>IF(B14="","",VLOOKUP(B14,'[2]дартс-ком-л'!$B$7:$L$199,5,FALSE))</f>
        <v>80</v>
      </c>
      <c r="I14" s="557">
        <f>IF(B14="","",VLOOKUP(B14,'[2]дартс-ком-л'!$B$7:$L$199,6,FALSE))</f>
        <v>60</v>
      </c>
      <c r="J14" s="565">
        <f>IF(B14="","",VLOOKUP(B14,'[2]дартс-ком-л'!$B$7:$L$199,7,FALSE))</f>
        <v>120</v>
      </c>
      <c r="K14" s="557">
        <f>IF(B14="","",VLOOKUP(B14,'[2]дартс-ком-л'!$B$7:$L$199,8,FALSE))</f>
        <v>20</v>
      </c>
      <c r="L14" s="557">
        <f>IF(B14="","",VLOOKUP(B14,'[2]дартс-ком-л'!$B$7:$L$199,9,FALSE))</f>
        <v>0</v>
      </c>
      <c r="M14" s="557">
        <f>IF(B14="","",VLOOKUP(B14,'[2]дартс-ком-л'!$B$7:$L$199,10,FALSE))</f>
        <v>80</v>
      </c>
      <c r="N14" s="557">
        <f>IF(B14="","",VLOOKUP(B14,'[2]дартс-ком-л'!$B$7:$L$199,11,FALSE))</f>
        <v>60</v>
      </c>
      <c r="O14" s="558">
        <f t="shared" si="0"/>
        <v>540</v>
      </c>
      <c r="P14" s="561">
        <v>7</v>
      </c>
    </row>
    <row r="15" spans="1:16" ht="16.5" customHeight="1">
      <c r="A15" s="553">
        <v>8</v>
      </c>
      <c r="B15" s="566" t="s">
        <v>223</v>
      </c>
      <c r="C15" s="562" t="s">
        <v>19</v>
      </c>
      <c r="D15" s="556" t="s">
        <v>100</v>
      </c>
      <c r="E15" s="557">
        <f>IF(B15="","",VLOOKUP(B15,'[2]дартс-ком-л'!$B$7:$L$199,2,FALSE))</f>
        <v>20</v>
      </c>
      <c r="F15" s="557">
        <f>IF(B15="","",VLOOKUP(B15,'[2]дартс-ком-л'!$B$7:$L$199,3,FALSE))</f>
        <v>80</v>
      </c>
      <c r="G15" s="557">
        <f>IF(B15="","",VLOOKUP(B15,'[2]дартс-ком-л'!$B$7:$L$199,4,FALSE))</f>
        <v>20</v>
      </c>
      <c r="H15" s="557">
        <f>IF(B15="","",VLOOKUP(B15,'[2]дартс-ком-л'!$B$7:$L$199,5,FALSE))</f>
        <v>60</v>
      </c>
      <c r="I15" s="557">
        <f>IF(B15="","",VLOOKUP(B15,'[2]дартс-ком-л'!$B$7:$L$199,6,FALSE))</f>
        <v>0</v>
      </c>
      <c r="J15" s="557">
        <f>IF(B15="","",VLOOKUP(B15,'[2]дартс-ком-л'!$B$7:$L$199,7,FALSE))</f>
        <v>20</v>
      </c>
      <c r="K15" s="557">
        <f>IF(B15="","",VLOOKUP(B15,'[2]дартс-ком-л'!$B$7:$L$199,8,FALSE))</f>
        <v>80</v>
      </c>
      <c r="L15" s="557">
        <f>IF(B15="","",VLOOKUP(B15,'[2]дартс-ком-л'!$B$7:$L$199,9,FALSE))</f>
        <v>60</v>
      </c>
      <c r="M15" s="557">
        <f>IF(B15="","",VLOOKUP(B15,'[2]дартс-ком-л'!$B$7:$L$199,10,FALSE))</f>
        <v>140</v>
      </c>
      <c r="N15" s="557">
        <f>IF(B15="","",VLOOKUP(B15,'[2]дартс-ком-л'!$B$7:$L$199,11,FALSE))</f>
        <v>40</v>
      </c>
      <c r="O15" s="558">
        <f t="shared" si="0"/>
        <v>520</v>
      </c>
      <c r="P15" s="561">
        <v>8</v>
      </c>
    </row>
    <row r="16" spans="1:16" ht="16.5" customHeight="1">
      <c r="A16" s="553">
        <v>9</v>
      </c>
      <c r="B16" s="560" t="s">
        <v>628</v>
      </c>
      <c r="C16" s="555" t="s">
        <v>626</v>
      </c>
      <c r="D16" s="556" t="s">
        <v>89</v>
      </c>
      <c r="E16" s="557">
        <f>IF(B16="","",VLOOKUP(B16,'[2]дартс-ком-л'!$B$7:$L$199,2,FALSE))</f>
        <v>40</v>
      </c>
      <c r="F16" s="557">
        <f>IF(B16="","",VLOOKUP(B16,'[2]дартс-ком-л'!$B$7:$L$199,3,FALSE))</f>
        <v>60</v>
      </c>
      <c r="G16" s="557">
        <f>IF(B16="","",VLOOKUP(B16,'[2]дартс-ком-л'!$B$7:$L$199,4,FALSE))</f>
        <v>40</v>
      </c>
      <c r="H16" s="557">
        <f>IF(B16="","",VLOOKUP(B16,'[2]дартс-ком-л'!$B$7:$L$199,5,FALSE))</f>
        <v>80</v>
      </c>
      <c r="I16" s="557">
        <f>IF(B16="","",VLOOKUP(B16,'[2]дартс-ком-л'!$B$7:$L$199,6,FALSE))</f>
        <v>0</v>
      </c>
      <c r="J16" s="557">
        <f>IF(B16="","",VLOOKUP(B16,'[2]дартс-ком-л'!$B$7:$L$199,7,FALSE))</f>
        <v>60</v>
      </c>
      <c r="K16" s="557">
        <f>IF(B16="","",VLOOKUP(B16,'[2]дартс-ком-л'!$B$7:$L$199,8,FALSE))</f>
        <v>60</v>
      </c>
      <c r="L16" s="557">
        <f>IF(B16="","",VLOOKUP(B16,'[2]дартс-ком-л'!$B$7:$L$199,9,FALSE))</f>
        <v>20</v>
      </c>
      <c r="M16" s="557">
        <f>IF(B16="","",VLOOKUP(B16,'[2]дартс-ком-л'!$B$7:$L$199,10,FALSE))</f>
        <v>40</v>
      </c>
      <c r="N16" s="557">
        <f>IF(B16="","",VLOOKUP(B16,'[2]дартс-ком-л'!$B$7:$L$199,11,FALSE))</f>
        <v>100</v>
      </c>
      <c r="O16" s="558">
        <f t="shared" si="0"/>
        <v>500</v>
      </c>
      <c r="P16" s="561">
        <v>9</v>
      </c>
    </row>
    <row r="17" spans="1:16" ht="16.5" customHeight="1">
      <c r="A17" s="553">
        <v>10</v>
      </c>
      <c r="B17" s="560" t="s">
        <v>705</v>
      </c>
      <c r="C17" s="562" t="s">
        <v>241</v>
      </c>
      <c r="D17" s="556" t="s">
        <v>101</v>
      </c>
      <c r="E17" s="557">
        <f>IF(B17="","",VLOOKUP(B17,'[2]дартс-ком-л'!$B$7:$L$199,2,FALSE))</f>
        <v>100</v>
      </c>
      <c r="F17" s="557">
        <f>IF(B17="","",VLOOKUP(B17,'[2]дартс-ком-л'!$B$7:$L$199,3,FALSE))</f>
        <v>20</v>
      </c>
      <c r="G17" s="557">
        <f>IF(B17="","",VLOOKUP(B17,'[2]дартс-ком-л'!$B$7:$L$199,4,FALSE))</f>
        <v>40</v>
      </c>
      <c r="H17" s="557">
        <f>IF(B17="","",VLOOKUP(B17,'[2]дартс-ком-л'!$B$7:$L$199,5,FALSE))</f>
        <v>40</v>
      </c>
      <c r="I17" s="557">
        <f>IF(B17="","",VLOOKUP(B17,'[2]дартс-ком-л'!$B$7:$L$199,6,FALSE))</f>
        <v>60</v>
      </c>
      <c r="J17" s="557">
        <f>IF(B17="","",VLOOKUP(B17,'[2]дартс-ком-л'!$B$7:$L$199,7,FALSE))</f>
        <v>60</v>
      </c>
      <c r="K17" s="557">
        <f>IF(B17="","",VLOOKUP(B17,'[2]дартс-ком-л'!$B$7:$L$199,8,FALSE))</f>
        <v>20</v>
      </c>
      <c r="L17" s="557">
        <f>IF(B17="","",VLOOKUP(B17,'[2]дартс-ком-л'!$B$7:$L$199,9,FALSE))</f>
        <v>20</v>
      </c>
      <c r="M17" s="567">
        <f>IF(B17="","",VLOOKUP(B17,'[2]дартс-ком-л'!$B$7:$L$199,10,FALSE))</f>
        <v>100</v>
      </c>
      <c r="N17" s="557">
        <f>IF(B17="","",VLOOKUP(B17,'[2]дартс-ком-л'!$B$7:$L$199,11,FALSE))</f>
        <v>20</v>
      </c>
      <c r="O17" s="558">
        <f>SUM(E17:N17)</f>
        <v>480</v>
      </c>
      <c r="P17" s="561">
        <v>10</v>
      </c>
    </row>
    <row r="18" spans="1:16" ht="16.5" customHeight="1">
      <c r="A18" s="553">
        <v>11</v>
      </c>
      <c r="B18" s="566" t="s">
        <v>622</v>
      </c>
      <c r="C18" s="562" t="s">
        <v>405</v>
      </c>
      <c r="D18" s="556" t="s">
        <v>87</v>
      </c>
      <c r="E18" s="557">
        <f>IF(B18="","",VLOOKUP(B18,'[2]дартс-ком-л'!$B$7:$L$199,2,FALSE))</f>
        <v>60</v>
      </c>
      <c r="F18" s="557">
        <f>IF(B18="","",VLOOKUP(B18,'[2]дартс-ком-л'!$B$7:$L$199,3,FALSE))</f>
        <v>20</v>
      </c>
      <c r="G18" s="557">
        <f>IF(B18="","",VLOOKUP(B18,'[2]дартс-ком-л'!$B$7:$L$199,4,FALSE))</f>
        <v>0</v>
      </c>
      <c r="H18" s="568">
        <f>IF(B18="","",VLOOKUP(B18,'[2]дартс-ком-л'!$B$7:$L$199,5,FALSE))</f>
        <v>80</v>
      </c>
      <c r="I18" s="557">
        <f>IF(B18="","",VLOOKUP(B18,'[2]дартс-ком-л'!$B$7:$L$199,6,FALSE))</f>
        <v>60</v>
      </c>
      <c r="J18" s="557">
        <f>IF(B18="","",VLOOKUP(B18,'[2]дартс-ком-л'!$B$7:$L$199,7,FALSE))</f>
        <v>60</v>
      </c>
      <c r="K18" s="567">
        <f>IF(B18="","",VLOOKUP(B18,'[2]дартс-ком-л'!$B$7:$L$199,8,FALSE))</f>
        <v>80</v>
      </c>
      <c r="L18" s="557">
        <f>IF(B18="","",VLOOKUP(B18,'[2]дартс-ком-л'!$B$7:$L$199,9,FALSE))</f>
        <v>40</v>
      </c>
      <c r="M18" s="557">
        <f>IF(B18="","",VLOOKUP(B18,'[2]дартс-ком-л'!$B$7:$L$199,10,FALSE))</f>
        <v>60</v>
      </c>
      <c r="N18" s="557">
        <f>IF(B18="","",VLOOKUP(B18,'[2]дартс-ком-л'!$B$7:$L$199,11,FALSE))</f>
        <v>20</v>
      </c>
      <c r="O18" s="558">
        <f t="shared" si="0"/>
        <v>480</v>
      </c>
      <c r="P18" s="561">
        <v>11</v>
      </c>
    </row>
    <row r="19" spans="1:16" ht="16.5" customHeight="1">
      <c r="A19" s="553">
        <v>12</v>
      </c>
      <c r="B19" s="560" t="s">
        <v>654</v>
      </c>
      <c r="C19" s="555" t="s">
        <v>653</v>
      </c>
      <c r="D19" s="556" t="s">
        <v>99</v>
      </c>
      <c r="E19" s="557">
        <f>IF(B19="","",VLOOKUP(B19,'[2]дартс-ком-л'!$B$7:$L$199,2,FALSE))</f>
        <v>20</v>
      </c>
      <c r="F19" s="557">
        <f>IF(B19="","",VLOOKUP(B19,'[2]дартс-ком-л'!$B$7:$L$199,3,FALSE))</f>
        <v>40</v>
      </c>
      <c r="G19" s="557">
        <f>IF(B19="","",VLOOKUP(B19,'[2]дартс-ком-л'!$B$7:$L$199,4,FALSE))</f>
        <v>60</v>
      </c>
      <c r="H19" s="568">
        <f>IF(B19="","",VLOOKUP(B19,'[2]дартс-ком-л'!$B$7:$L$199,5,FALSE))</f>
        <v>60</v>
      </c>
      <c r="I19" s="557">
        <f>IF(B19="","",VLOOKUP(B19,'[2]дартс-ком-л'!$B$7:$L$199,6,FALSE))</f>
        <v>40</v>
      </c>
      <c r="J19" s="557">
        <f>IF(B19="","",VLOOKUP(B19,'[2]дартс-ком-л'!$B$7:$L$199,7,FALSE))</f>
        <v>40</v>
      </c>
      <c r="K19" s="557">
        <f>IF(B19="","",VLOOKUP(B19,'[2]дартс-ком-л'!$B$7:$L$199,8,FALSE))</f>
        <v>60</v>
      </c>
      <c r="L19" s="557">
        <f>IF(B19="","",VLOOKUP(B19,'[2]дартс-ком-л'!$B$7:$L$199,9,FALSE))</f>
        <v>40</v>
      </c>
      <c r="M19" s="567">
        <f>IF(B19="","",VLOOKUP(B19,'[2]дартс-ком-л'!$B$7:$L$199,10,FALSE))</f>
        <v>80</v>
      </c>
      <c r="N19" s="557">
        <f>IF(B19="","",VLOOKUP(B19,'[2]дартс-ком-л'!$B$7:$L$199,11,FALSE))</f>
        <v>40</v>
      </c>
      <c r="O19" s="558">
        <f t="shared" si="0"/>
        <v>480</v>
      </c>
      <c r="P19" s="561">
        <v>12</v>
      </c>
    </row>
    <row r="20" spans="1:17" ht="16.5" customHeight="1">
      <c r="A20" s="553">
        <v>13</v>
      </c>
      <c r="B20" s="560" t="s">
        <v>671</v>
      </c>
      <c r="C20" s="555" t="s">
        <v>380</v>
      </c>
      <c r="D20" s="556" t="s">
        <v>213</v>
      </c>
      <c r="E20" s="565">
        <f>IF(B20="","",VLOOKUP(B20,'[2]дартс-ком-л'!$B$7:$L$199,2,FALSE))</f>
        <v>80</v>
      </c>
      <c r="F20" s="557">
        <f>IF(B20="","",VLOOKUP(B20,'[2]дартс-ком-л'!$B$7:$L$199,3,FALSE))</f>
        <v>20</v>
      </c>
      <c r="G20" s="557">
        <f>IF(B20="","",VLOOKUP(B20,'[2]дартс-ком-л'!$B$7:$L$199,4,FALSE))</f>
        <v>40</v>
      </c>
      <c r="H20" s="557">
        <f>IF(B20="","",VLOOKUP(B20,'[2]дартс-ком-л'!$B$7:$L$199,5,FALSE))</f>
        <v>60</v>
      </c>
      <c r="I20" s="557">
        <f>IF(B20="","",VLOOKUP(B20,'[2]дартс-ком-л'!$B$7:$L$199,6,FALSE))</f>
        <v>40</v>
      </c>
      <c r="J20" s="557">
        <f>IF(B20="","",VLOOKUP(B20,'[2]дартс-ком-л'!$B$7:$L$199,7,FALSE))</f>
        <v>40</v>
      </c>
      <c r="K20" s="557">
        <f>IF(B20="","",VLOOKUP(B20,'[2]дартс-ком-л'!$B$7:$L$199,8,FALSE))</f>
        <v>20</v>
      </c>
      <c r="L20" s="557">
        <f>IF(B20="","",VLOOKUP(B20,'[2]дартс-ком-л'!$B$7:$L$199,9,FALSE))</f>
        <v>20</v>
      </c>
      <c r="M20" s="557">
        <f>IF(B20="","",VLOOKUP(B20,'[2]дартс-ком-л'!$B$7:$L$199,10,FALSE))</f>
        <v>40</v>
      </c>
      <c r="N20" s="569">
        <f>IF(B20="","",VLOOKUP(B20,'[2]дартс-ком-л'!$B$7:$L$199,11,FALSE))</f>
        <v>100</v>
      </c>
      <c r="O20" s="570">
        <f>SUM(E20:N20)</f>
        <v>460</v>
      </c>
      <c r="P20" s="561">
        <v>13</v>
      </c>
      <c r="Q20" s="119"/>
    </row>
    <row r="21" spans="1:16" ht="16.5" customHeight="1">
      <c r="A21" s="553">
        <v>14</v>
      </c>
      <c r="B21" s="560" t="s">
        <v>634</v>
      </c>
      <c r="C21" s="555" t="s">
        <v>49</v>
      </c>
      <c r="D21" s="556" t="s">
        <v>220</v>
      </c>
      <c r="E21" s="557">
        <f>IF(B21="","",VLOOKUP(B21,'[2]дартс-ком-л'!$B$7:$L$199,2,FALSE))</f>
        <v>40</v>
      </c>
      <c r="F21" s="569">
        <f>IF(B21="","",VLOOKUP(B21,'[2]дартс-ком-л'!$B$7:$L$199,3,FALSE))</f>
        <v>100</v>
      </c>
      <c r="G21" s="557">
        <f>IF(B21="","",VLOOKUP(B21,'[2]дартс-ком-л'!$B$7:$L$199,4,FALSE))</f>
        <v>20</v>
      </c>
      <c r="H21" s="565">
        <f>IF(B21="","",VLOOKUP(B21,'[2]дартс-ком-л'!$B$7:$L$199,5,FALSE))</f>
        <v>60</v>
      </c>
      <c r="I21" s="557">
        <f>IF(B21="","",VLOOKUP(B21,'[2]дартс-ком-л'!$B$7:$L$199,6,FALSE))</f>
        <v>60</v>
      </c>
      <c r="J21" s="557">
        <f>IF(B21="","",VLOOKUP(B21,'[2]дартс-ком-л'!$B$7:$L$199,7,FALSE))</f>
        <v>40</v>
      </c>
      <c r="K21" s="557">
        <f>IF(B21="","",VLOOKUP(B21,'[2]дартс-ком-л'!$B$7:$L$199,8,FALSE))</f>
        <v>40</v>
      </c>
      <c r="L21" s="557">
        <f>IF(B21="","",VLOOKUP(B21,'[2]дартс-ком-л'!$B$7:$L$199,9,FALSE))</f>
        <v>40</v>
      </c>
      <c r="M21" s="557">
        <f>IF(B21="","",VLOOKUP(B21,'[2]дартс-ком-л'!$B$7:$L$199,10,FALSE))</f>
        <v>40</v>
      </c>
      <c r="N21" s="557">
        <f>IF(B21="","",VLOOKUP(B21,'[2]дартс-ком-л'!$B$7:$L$199,11,FALSE))</f>
        <v>20</v>
      </c>
      <c r="O21" s="570">
        <f>SUM(E21:N21)</f>
        <v>460</v>
      </c>
      <c r="P21" s="561">
        <v>14</v>
      </c>
    </row>
    <row r="22" spans="1:16" ht="16.5" customHeight="1">
      <c r="A22" s="553">
        <v>15</v>
      </c>
      <c r="B22" s="560" t="s">
        <v>650</v>
      </c>
      <c r="C22" s="562" t="s">
        <v>19</v>
      </c>
      <c r="D22" s="556" t="s">
        <v>100</v>
      </c>
      <c r="E22" s="565">
        <f>IF(B22="","",VLOOKUP(B22,'[2]дартс-ком-л'!$B$7:$L$199,2,FALSE))</f>
        <v>80</v>
      </c>
      <c r="F22" s="557">
        <f>IF(B22="","",VLOOKUP(B22,'[2]дартс-ком-л'!$B$7:$L$199,3,FALSE))</f>
        <v>20</v>
      </c>
      <c r="G22" s="563">
        <f>IF(B22="","",VLOOKUP(B22,'[2]дартс-ком-л'!$B$7:$L$199,4,FALSE))</f>
        <v>80</v>
      </c>
      <c r="H22" s="569">
        <f>IF(B22="","",VLOOKUP(B22,'[2]дартс-ком-л'!$B$7:$L$199,5,FALSE))</f>
        <v>80</v>
      </c>
      <c r="I22" s="557">
        <f>IF(B22="","",VLOOKUP(B22,'[2]дартс-ком-л'!$B$7:$L$199,6,FALSE))</f>
        <v>40</v>
      </c>
      <c r="J22" s="557">
        <f>IF(B22="","",VLOOKUP(B22,'[2]дартс-ком-л'!$B$7:$L$199,7,FALSE))</f>
        <v>60</v>
      </c>
      <c r="K22" s="557">
        <f>IF(B22="","",VLOOKUP(B22,'[2]дартс-ком-л'!$B$7:$L$199,8,FALSE))</f>
        <v>40</v>
      </c>
      <c r="L22" s="557">
        <f>IF(B22="","",VLOOKUP(B22,'[2]дартс-ком-л'!$B$7:$L$199,9,FALSE))</f>
        <v>0</v>
      </c>
      <c r="M22" s="557">
        <f>IF(B22="","",VLOOKUP(B22,'[2]дартс-ком-л'!$B$7:$L$199,10,FALSE))</f>
        <v>20</v>
      </c>
      <c r="N22" s="557">
        <f>IF(B22="","",VLOOKUP(B22,'[2]дартс-ком-л'!$B$7:$L$199,11,FALSE))</f>
        <v>40</v>
      </c>
      <c r="O22" s="558">
        <f t="shared" si="0"/>
        <v>460</v>
      </c>
      <c r="P22" s="561">
        <v>15</v>
      </c>
    </row>
    <row r="23" spans="1:16" ht="16.5" customHeight="1">
      <c r="A23" s="553">
        <v>16</v>
      </c>
      <c r="B23" s="560" t="s">
        <v>644</v>
      </c>
      <c r="C23" s="555" t="s">
        <v>727</v>
      </c>
      <c r="D23" s="556" t="s">
        <v>91</v>
      </c>
      <c r="E23" s="563">
        <f>IF(B23="","",VLOOKUP(B23,'[2]дартс-ком-л'!$B$7:$L$199,2,FALSE))</f>
        <v>60</v>
      </c>
      <c r="F23" s="557">
        <f>IF(B23="","",VLOOKUP(B23,'[2]дартс-ком-л'!$B$7:$L$199,3,FALSE))</f>
        <v>40</v>
      </c>
      <c r="G23" s="557">
        <f>IF(B23="","",VLOOKUP(B23,'[2]дартс-ком-л'!$B$7:$L$199,4,FALSE))</f>
        <v>40</v>
      </c>
      <c r="H23" s="569">
        <f>IF(B23="","",VLOOKUP(B23,'[2]дартс-ком-л'!$B$7:$L$199,5,FALSE))</f>
        <v>80</v>
      </c>
      <c r="I23" s="557">
        <f>IF(B23="","",VLOOKUP(B23,'[2]дартс-ком-л'!$B$7:$L$199,6,FALSE))</f>
        <v>0</v>
      </c>
      <c r="J23" s="565">
        <f>IF(B23="","",VLOOKUP(B23,'[2]дартс-ком-л'!$B$7:$L$199,7,FALSE))</f>
        <v>80</v>
      </c>
      <c r="K23" s="557">
        <f>IF(B23="","",VLOOKUP(B23,'[2]дартс-ком-л'!$B$7:$L$199,8,FALSE))</f>
        <v>20</v>
      </c>
      <c r="L23" s="557">
        <f>IF(B23="","",VLOOKUP(B23,'[2]дартс-ком-л'!$B$7:$L$199,9,FALSE))</f>
        <v>40</v>
      </c>
      <c r="M23" s="557">
        <f>IF(B23="","",VLOOKUP(B23,'[2]дартс-ком-л'!$B$7:$L$199,10,FALSE))</f>
        <v>40</v>
      </c>
      <c r="N23" s="557">
        <f>IF(B23="","",VLOOKUP(B23,'[2]дартс-ком-л'!$B$7:$L$199,11,FALSE))</f>
        <v>60</v>
      </c>
      <c r="O23" s="570">
        <f t="shared" si="0"/>
        <v>460</v>
      </c>
      <c r="P23" s="561">
        <v>16</v>
      </c>
    </row>
    <row r="24" spans="1:16" ht="16.5" customHeight="1">
      <c r="A24" s="553">
        <v>17</v>
      </c>
      <c r="B24" s="560" t="s">
        <v>645</v>
      </c>
      <c r="C24" s="555" t="s">
        <v>727</v>
      </c>
      <c r="D24" s="556" t="s">
        <v>91</v>
      </c>
      <c r="E24" s="557">
        <f>IF(B24="","",VLOOKUP(B24,'[2]дартс-ком-л'!$B$7:$L$199,2,FALSE))</f>
        <v>20</v>
      </c>
      <c r="F24" s="557">
        <f>IF(B24="","",VLOOKUP(B24,'[2]дартс-ком-л'!$B$7:$L$199,3,FALSE))</f>
        <v>20</v>
      </c>
      <c r="G24" s="557">
        <f>IF(B24="","",VLOOKUP(B24,'[2]дартс-ком-л'!$B$7:$L$199,4,FALSE))</f>
        <v>80</v>
      </c>
      <c r="H24" s="571">
        <f>IF(B24="","",VLOOKUP(B24,'[2]дартс-ком-л'!$B$7:$L$199,5,FALSE))</f>
        <v>100</v>
      </c>
      <c r="I24" s="557">
        <f>IF(B24="","",VLOOKUP(B24,'[2]дартс-ком-л'!$B$7:$L$199,6,FALSE))</f>
        <v>20</v>
      </c>
      <c r="J24" s="557">
        <f>IF(B24="","",VLOOKUP(B24,'[2]дартс-ком-л'!$B$7:$L$199,7,FALSE))</f>
        <v>40</v>
      </c>
      <c r="K24" s="557">
        <f>IF(B24="","",VLOOKUP(B24,'[2]дартс-ком-л'!$B$7:$L$199,8,FALSE))</f>
        <v>80</v>
      </c>
      <c r="L24" s="557">
        <f>IF(B24="","",VLOOKUP(B24,'[2]дартс-ком-л'!$B$7:$L$199,9,FALSE))</f>
        <v>20</v>
      </c>
      <c r="M24" s="557">
        <f>IF(B24="","",VLOOKUP(B24,'[2]дартс-ком-л'!$B$7:$L$199,10,FALSE))</f>
        <v>40</v>
      </c>
      <c r="N24" s="557">
        <f>IF(B24="","",VLOOKUP(B24,'[2]дартс-ком-л'!$B$7:$L$199,11,FALSE))</f>
        <v>20</v>
      </c>
      <c r="O24" s="558">
        <f>SUM(E24:N24)</f>
        <v>440</v>
      </c>
      <c r="P24" s="561">
        <v>17</v>
      </c>
    </row>
    <row r="25" spans="1:17" ht="16.5" customHeight="1">
      <c r="A25" s="553">
        <v>18</v>
      </c>
      <c r="B25" s="560" t="s">
        <v>666</v>
      </c>
      <c r="C25" s="555" t="s">
        <v>16</v>
      </c>
      <c r="D25" s="556" t="s">
        <v>86</v>
      </c>
      <c r="E25" s="557">
        <f>IF(B25="","",VLOOKUP(B25,'[2]дартс-ком-л'!$B$7:$L$199,2,FALSE))</f>
        <v>40</v>
      </c>
      <c r="F25" s="557">
        <f>IF(B25="","",VLOOKUP(B25,'[2]дартс-ком-л'!$B$7:$L$199,3,FALSE))</f>
        <v>0</v>
      </c>
      <c r="G25" s="557">
        <f>IF(B25="","",VLOOKUP(B25,'[2]дартс-ком-л'!$B$7:$L$199,4,FALSE))</f>
        <v>80</v>
      </c>
      <c r="H25" s="557">
        <f>IF(B25="","",VLOOKUP(B25,'[2]дартс-ком-л'!$B$7:$L$199,5,FALSE))</f>
        <v>60</v>
      </c>
      <c r="I25" s="557">
        <f>IF(B25="","",VLOOKUP(B25,'[2]дартс-ком-л'!$B$7:$L$199,6,FALSE))</f>
        <v>80</v>
      </c>
      <c r="J25" s="557">
        <f>IF(B25="","",VLOOKUP(B25,'[2]дартс-ком-л'!$B$7:$L$199,7,FALSE))</f>
        <v>20</v>
      </c>
      <c r="K25" s="557">
        <f>IF(B25="","",VLOOKUP(B25,'[2]дартс-ком-л'!$B$7:$L$199,8,FALSE))</f>
        <v>0</v>
      </c>
      <c r="L25" s="571">
        <f>IF(B25="","",VLOOKUP(B25,'[2]дартс-ком-л'!$B$7:$L$199,9,FALSE))</f>
        <v>80</v>
      </c>
      <c r="M25" s="557">
        <f>IF(B25="","",VLOOKUP(B25,'[2]дартс-ком-л'!$B$7:$L$199,10,FALSE))</f>
        <v>60</v>
      </c>
      <c r="N25" s="557">
        <f>IF(B25="","",VLOOKUP(B25,'[2]дартс-ком-л'!$B$7:$L$199,11,FALSE))</f>
        <v>20</v>
      </c>
      <c r="O25" s="570">
        <f t="shared" si="0"/>
        <v>440</v>
      </c>
      <c r="P25" s="561">
        <v>18</v>
      </c>
      <c r="Q25" s="119"/>
    </row>
    <row r="26" spans="1:16" ht="16.5" customHeight="1">
      <c r="A26" s="553">
        <v>19</v>
      </c>
      <c r="B26" s="560" t="s">
        <v>264</v>
      </c>
      <c r="C26" s="562" t="s">
        <v>21</v>
      </c>
      <c r="D26" s="556" t="s">
        <v>92</v>
      </c>
      <c r="E26" s="557">
        <f>IF(B26="","",VLOOKUP(B26,'[2]дартс-ком-л'!$B$7:$L$199,2,FALSE))</f>
        <v>60</v>
      </c>
      <c r="F26" s="572">
        <f>IF(B26="","",VLOOKUP(B26,'[2]дартс-ком-л'!$B$7:$L$199,3,FALSE))</f>
        <v>100</v>
      </c>
      <c r="G26" s="557">
        <f>IF(B26="","",VLOOKUP(B26,'[2]дартс-ком-л'!$B$7:$L$199,4,FALSE))</f>
        <v>20</v>
      </c>
      <c r="H26" s="557">
        <f>IF(B26="","",VLOOKUP(B26,'[2]дартс-ком-л'!$B$7:$L$199,5,FALSE))</f>
        <v>0</v>
      </c>
      <c r="I26" s="557">
        <f>IF(B26="","",VLOOKUP(B26,'[2]дартс-ком-л'!$B$7:$L$199,6,FALSE))</f>
        <v>20</v>
      </c>
      <c r="J26" s="557">
        <f>IF(B26="","",VLOOKUP(B26,'[2]дартс-ком-л'!$B$7:$L$199,7,FALSE))</f>
        <v>20</v>
      </c>
      <c r="K26" s="557">
        <f>IF(B26="","",VLOOKUP(B26,'[2]дартс-ком-л'!$B$7:$L$199,8,FALSE))</f>
        <v>80</v>
      </c>
      <c r="L26" s="557">
        <f>IF(B26="","",VLOOKUP(B26,'[2]дартс-ком-л'!$B$7:$L$199,9,FALSE))</f>
        <v>40</v>
      </c>
      <c r="M26" s="557">
        <f>IF(B26="","",VLOOKUP(B26,'[2]дартс-ком-л'!$B$7:$L$199,10,FALSE))</f>
        <v>40</v>
      </c>
      <c r="N26" s="557">
        <f>IF(B26="","",VLOOKUP(B26,'[2]дартс-ком-л'!$B$7:$L$199,11,FALSE))</f>
        <v>40</v>
      </c>
      <c r="O26" s="570">
        <f>SUM(E26:N26)</f>
        <v>420</v>
      </c>
      <c r="P26" s="561">
        <v>19</v>
      </c>
    </row>
    <row r="27" spans="1:16" ht="16.5" customHeight="1">
      <c r="A27" s="553">
        <v>20</v>
      </c>
      <c r="B27" s="560" t="s">
        <v>655</v>
      </c>
      <c r="C27" s="555" t="s">
        <v>653</v>
      </c>
      <c r="D27" s="556" t="s">
        <v>99</v>
      </c>
      <c r="E27" s="557">
        <f>IF(B27="","",VLOOKUP(B27,'[2]дартс-ком-л'!$B$7:$L$199,2,FALSE))</f>
        <v>20</v>
      </c>
      <c r="F27" s="557">
        <f>IF(B27="","",VLOOKUP(B27,'[2]дартс-ком-л'!$B$7:$L$199,3,FALSE))</f>
        <v>40</v>
      </c>
      <c r="G27" s="572">
        <f>IF(B27="","",VLOOKUP(B27,'[2]дартс-ком-л'!$B$7:$L$199,4,FALSE))</f>
        <v>80</v>
      </c>
      <c r="H27" s="557">
        <f>IF(B27="","",VLOOKUP(B27,'[2]дартс-ком-л'!$B$7:$L$199,5,FALSE))</f>
        <v>40</v>
      </c>
      <c r="I27" s="557">
        <f>IF(B27="","",VLOOKUP(B27,'[2]дартс-ком-л'!$B$7:$L$199,6,FALSE))</f>
        <v>60</v>
      </c>
      <c r="J27" s="557">
        <f>IF(B27="","",VLOOKUP(B27,'[2]дартс-ком-л'!$B$7:$L$199,7,FALSE))</f>
        <v>20</v>
      </c>
      <c r="K27" s="557">
        <f>IF(B27="","",VLOOKUP(B27,'[2]дартс-ком-л'!$B$7:$L$199,8,FALSE))</f>
        <v>20</v>
      </c>
      <c r="L27" s="557">
        <f>IF(B27="","",VLOOKUP(B27,'[2]дартс-ком-л'!$B$7:$L$199,9,FALSE))</f>
        <v>60</v>
      </c>
      <c r="M27" s="557">
        <f>IF(B27="","",VLOOKUP(B27,'[2]дартс-ком-л'!$B$7:$L$199,10,FALSE))</f>
        <v>40</v>
      </c>
      <c r="N27" s="557">
        <f>IF(B27="","",VLOOKUP(B27,'[2]дартс-ком-л'!$B$7:$L$199,11,FALSE))</f>
        <v>40</v>
      </c>
      <c r="O27" s="570">
        <f>SUM(E27:N27)</f>
        <v>420</v>
      </c>
      <c r="P27" s="561">
        <v>20</v>
      </c>
    </row>
    <row r="28" spans="1:16" ht="16.5" customHeight="1">
      <c r="A28" s="553">
        <v>21</v>
      </c>
      <c r="B28" s="560" t="s">
        <v>640</v>
      </c>
      <c r="C28" s="555" t="s">
        <v>639</v>
      </c>
      <c r="D28" s="556" t="s">
        <v>88</v>
      </c>
      <c r="E28" s="557">
        <f>IF(B28="","",VLOOKUP(B28,'[2]дартс-ком-л'!$B$7:$L$199,2,FALSE))</f>
        <v>40</v>
      </c>
      <c r="F28" s="557">
        <f>IF(B28="","",VLOOKUP(B28,'[2]дартс-ком-л'!$B$7:$L$199,3,FALSE))</f>
        <v>20</v>
      </c>
      <c r="G28" s="557">
        <f>IF(B28="","",VLOOKUP(B28,'[2]дартс-ком-л'!$B$7:$L$199,4,FALSE))</f>
        <v>40</v>
      </c>
      <c r="H28" s="557">
        <f>IF(B28="","",VLOOKUP(B28,'[2]дартс-ком-л'!$B$7:$L$199,5,FALSE))</f>
        <v>0</v>
      </c>
      <c r="I28" s="572">
        <f>IF(B28="","",VLOOKUP(B28,'[2]дартс-ком-л'!$B$7:$L$199,6,FALSE))</f>
        <v>60</v>
      </c>
      <c r="J28" s="557">
        <f>IF(B28="","",VLOOKUP(B28,'[2]дартс-ком-л'!$B$7:$L$199,7,FALSE))</f>
        <v>20</v>
      </c>
      <c r="K28" s="573">
        <f>IF(B28="","",VLOOKUP(B28,'[2]дартс-ком-л'!$B$7:$L$199,8,FALSE))</f>
        <v>60</v>
      </c>
      <c r="L28" s="573">
        <f>IF(B28="","",VLOOKUP(B28,'[2]дартс-ком-л'!$B$7:$L$199,9,FALSE))</f>
        <v>60</v>
      </c>
      <c r="M28" s="573">
        <f>IF(B28="","",VLOOKUP(B28,'[2]дартс-ком-л'!$B$7:$L$199,10,FALSE))</f>
        <v>60</v>
      </c>
      <c r="N28" s="557">
        <f>IF(B28="","",VLOOKUP(B28,'[2]дартс-ком-л'!$B$7:$L$199,11,FALSE))</f>
        <v>60</v>
      </c>
      <c r="O28" s="570">
        <f>SUM(E28:N28)</f>
        <v>420</v>
      </c>
      <c r="P28" s="561">
        <v>21</v>
      </c>
    </row>
    <row r="29" spans="1:16" ht="16.5" customHeight="1">
      <c r="A29" s="553">
        <v>22</v>
      </c>
      <c r="B29" s="560" t="s">
        <v>629</v>
      </c>
      <c r="C29" s="555" t="s">
        <v>626</v>
      </c>
      <c r="D29" s="556" t="s">
        <v>89</v>
      </c>
      <c r="E29" s="557">
        <f>IF(B29="","",VLOOKUP(B29,'[2]дартс-ком-л'!$B$7:$L$199,2,FALSE))</f>
        <v>40</v>
      </c>
      <c r="F29" s="572">
        <f>IF(B29="","",VLOOKUP(B29,'[2]дартс-ком-л'!$B$7:$L$199,3,FALSE))</f>
        <v>60</v>
      </c>
      <c r="G29" s="557">
        <f>IF(B29="","",VLOOKUP(B29,'[2]дартс-ком-л'!$B$7:$L$199,4,FALSE))</f>
        <v>20</v>
      </c>
      <c r="H29" s="557">
        <f>IF(B29="","",VLOOKUP(B29,'[2]дартс-ком-л'!$B$7:$L$199,5,FALSE))</f>
        <v>20</v>
      </c>
      <c r="I29" s="557">
        <f>IF(B29="","",VLOOKUP(B29,'[2]дартс-ком-л'!$B$7:$L$199,6,FALSE))</f>
        <v>40</v>
      </c>
      <c r="J29" s="573">
        <f>IF(B29="","",VLOOKUP(B29,'[2]дартс-ком-л'!$B$7:$L$199,7,FALSE))</f>
        <v>60</v>
      </c>
      <c r="K29" s="557">
        <f>IF(B29="","",VLOOKUP(B29,'[2]дартс-ком-л'!$B$7:$L$199,8,FALSE))</f>
        <v>40</v>
      </c>
      <c r="L29" s="557">
        <f>IF(B29="","",VLOOKUP(B29,'[2]дартс-ком-л'!$B$7:$L$199,9,FALSE))</f>
        <v>40</v>
      </c>
      <c r="M29" s="573">
        <f>IF(B29="","",VLOOKUP(B29,'[2]дартс-ком-л'!$B$7:$L$199,10,FALSE))</f>
        <v>60</v>
      </c>
      <c r="N29" s="557">
        <f>IF(B29="","",VLOOKUP(B29,'[2]дартс-ком-л'!$B$7:$L$199,11,FALSE))</f>
        <v>40</v>
      </c>
      <c r="O29" s="570">
        <f t="shared" si="0"/>
        <v>420</v>
      </c>
      <c r="P29" s="561">
        <v>22</v>
      </c>
    </row>
    <row r="30" spans="1:16" ht="16.5" customHeight="1">
      <c r="A30" s="553">
        <v>23</v>
      </c>
      <c r="B30" s="560" t="s">
        <v>641</v>
      </c>
      <c r="C30" s="555" t="s">
        <v>639</v>
      </c>
      <c r="D30" s="556" t="s">
        <v>88</v>
      </c>
      <c r="E30" s="557">
        <f>IF(B30="","",VLOOKUP(B30,'[2]дартс-ком-л'!$B$7:$L$199,2,FALSE))</f>
        <v>20</v>
      </c>
      <c r="F30" s="557">
        <f>IF(B30="","",VLOOKUP(B30,'[2]дартс-ком-л'!$B$7:$L$199,3,FALSE))</f>
        <v>40</v>
      </c>
      <c r="G30" s="557">
        <f>IF(B30="","",VLOOKUP(B30,'[2]дартс-ком-л'!$B$7:$L$199,4,FALSE))</f>
        <v>40</v>
      </c>
      <c r="H30" s="557">
        <f>IF(B30="","",VLOOKUP(B30,'[2]дартс-ком-л'!$B$7:$L$199,5,FALSE))</f>
        <v>20</v>
      </c>
      <c r="I30" s="569">
        <f>IF(B30="","",VLOOKUP(B30,'[2]дартс-ком-л'!$B$7:$L$199,6,FALSE))</f>
        <v>100</v>
      </c>
      <c r="J30" s="557">
        <f>IF(B30="","",VLOOKUP(B30,'[2]дартс-ком-л'!$B$7:$L$199,7,FALSE))</f>
        <v>20</v>
      </c>
      <c r="K30" s="557">
        <f>IF(B30="","",VLOOKUP(B30,'[2]дартс-ком-л'!$B$7:$L$199,8,FALSE))</f>
        <v>20</v>
      </c>
      <c r="L30" s="557">
        <f>IF(B30="","",VLOOKUP(B30,'[2]дартс-ком-л'!$B$7:$L$199,9,FALSE))</f>
        <v>20</v>
      </c>
      <c r="M30" s="557">
        <f>IF(B30="","",VLOOKUP(B30,'[2]дартс-ком-л'!$B$7:$L$199,10,FALSE))</f>
        <v>40</v>
      </c>
      <c r="N30" s="557">
        <f>IF(B30="","",VLOOKUP(B30,'[2]дартс-ком-л'!$B$7:$L$199,11,FALSE))</f>
        <v>80</v>
      </c>
      <c r="O30" s="558">
        <f t="shared" si="0"/>
        <v>400</v>
      </c>
      <c r="P30" s="561">
        <v>23</v>
      </c>
    </row>
    <row r="31" spans="1:16" ht="16.5" customHeight="1">
      <c r="A31" s="553">
        <v>24</v>
      </c>
      <c r="B31" s="560" t="s">
        <v>646</v>
      </c>
      <c r="C31" s="555" t="s">
        <v>727</v>
      </c>
      <c r="D31" s="556" t="s">
        <v>91</v>
      </c>
      <c r="E31" s="557">
        <f>IF(B31="","",VLOOKUP(B31,'[2]дартс-ком-л'!$B$7:$L$199,2,FALSE))</f>
        <v>60</v>
      </c>
      <c r="F31" s="557">
        <f>IF(B31="","",VLOOKUP(B31,'[2]дартс-ком-л'!$B$7:$L$199,3,FALSE))</f>
        <v>20</v>
      </c>
      <c r="G31" s="557">
        <f>IF(B31="","",VLOOKUP(B31,'[2]дартс-ком-л'!$B$7:$L$199,4,FALSE))</f>
        <v>20</v>
      </c>
      <c r="H31" s="557">
        <f>IF(B31="","",VLOOKUP(B31,'[2]дартс-ком-л'!$B$7:$L$199,5,FALSE))</f>
        <v>40</v>
      </c>
      <c r="I31" s="569">
        <f>IF(B31="","",VLOOKUP(B31,'[2]дартс-ком-л'!$B$7:$L$199,6,FALSE))</f>
        <v>80</v>
      </c>
      <c r="J31" s="557">
        <f>IF(B31="","",VLOOKUP(B31,'[2]дартс-ком-л'!$B$7:$L$199,7,FALSE))</f>
        <v>40</v>
      </c>
      <c r="K31" s="557">
        <f>IF(B31="","",VLOOKUP(B31,'[2]дартс-ком-л'!$B$7:$L$199,8,FALSE))</f>
        <v>40</v>
      </c>
      <c r="L31" s="557">
        <f>IF(B31="","",VLOOKUP(B31,'[2]дартс-ком-л'!$B$7:$L$199,9,FALSE))</f>
        <v>40</v>
      </c>
      <c r="M31" s="557">
        <f>IF(B31="","",VLOOKUP(B31,'[2]дартс-ком-л'!$B$7:$L$199,10,FALSE))</f>
        <v>20</v>
      </c>
      <c r="N31" s="557">
        <f>IF(B31="","",VLOOKUP(B31,'[2]дартс-ком-л'!$B$7:$L$199,11,FALSE))</f>
        <v>40</v>
      </c>
      <c r="O31" s="570">
        <f t="shared" si="0"/>
        <v>400</v>
      </c>
      <c r="P31" s="561">
        <v>24</v>
      </c>
    </row>
    <row r="32" spans="1:16" ht="16.5" customHeight="1">
      <c r="A32" s="553">
        <v>25</v>
      </c>
      <c r="B32" s="560" t="s">
        <v>663</v>
      </c>
      <c r="C32" s="562" t="s">
        <v>21</v>
      </c>
      <c r="D32" s="556" t="s">
        <v>92</v>
      </c>
      <c r="E32" s="557">
        <f>IF(B32="","",VLOOKUP(B32,'[2]дартс-ком-л'!$B$7:$L$199,2,FALSE))</f>
        <v>20</v>
      </c>
      <c r="F32" s="557">
        <f>IF(B32="","",VLOOKUP(B32,'[2]дартс-ком-л'!$B$7:$L$199,3,FALSE))</f>
        <v>40</v>
      </c>
      <c r="G32" s="563">
        <f>IF(B32="","",VLOOKUP(B32,'[2]дартс-ком-л'!$B$7:$L$199,4,FALSE))</f>
        <v>80</v>
      </c>
      <c r="H32" s="557">
        <f>IF(B32="","",VLOOKUP(B32,'[2]дартс-ком-л'!$B$7:$L$199,5,FALSE))</f>
        <v>40</v>
      </c>
      <c r="I32" s="557">
        <f>IF(B32="","",VLOOKUP(B32,'[2]дартс-ком-л'!$B$7:$L$199,6,FALSE))</f>
        <v>60</v>
      </c>
      <c r="J32" s="557">
        <f>IF(B32="","",VLOOKUP(B32,'[2]дартс-ком-л'!$B$7:$L$199,7,FALSE))</f>
        <v>0</v>
      </c>
      <c r="K32" s="557">
        <f>IF(B32="","",VLOOKUP(B32,'[2]дартс-ком-л'!$B$7:$L$199,8,FALSE))</f>
        <v>20</v>
      </c>
      <c r="L32" s="557">
        <f>IF(B32="","",VLOOKUP(B32,'[2]дартс-ком-л'!$B$7:$L$199,9,FALSE))</f>
        <v>20</v>
      </c>
      <c r="M32" s="565">
        <f>IF(B32="","",VLOOKUP(B32,'[2]дартс-ком-л'!$B$7:$L$199,10,FALSE))</f>
        <v>80</v>
      </c>
      <c r="N32" s="557">
        <f>IF(B32="","",VLOOKUP(B32,'[2]дартс-ком-л'!$B$7:$L$199,11,FALSE))</f>
        <v>20</v>
      </c>
      <c r="O32" s="570">
        <f t="shared" si="0"/>
        <v>380</v>
      </c>
      <c r="P32" s="561">
        <v>25</v>
      </c>
    </row>
    <row r="33" spans="1:16" ht="16.5" customHeight="1">
      <c r="A33" s="553">
        <v>26</v>
      </c>
      <c r="B33" s="560" t="s">
        <v>672</v>
      </c>
      <c r="C33" s="555" t="s">
        <v>380</v>
      </c>
      <c r="D33" s="556" t="s">
        <v>213</v>
      </c>
      <c r="E33" s="565">
        <f>IF(B33="","",VLOOKUP(B33,'[2]дартс-ком-л'!$B$7:$L$199,2,FALSE))</f>
        <v>80</v>
      </c>
      <c r="F33" s="557">
        <f>IF(B33="","",VLOOKUP(B33,'[2]дартс-ком-л'!$B$7:$L$199,3,FALSE))</f>
        <v>20</v>
      </c>
      <c r="G33" s="557">
        <f>IF(B33="","",VLOOKUP(B33,'[2]дартс-ком-л'!$B$7:$L$199,4,FALSE))</f>
        <v>40</v>
      </c>
      <c r="H33" s="563">
        <f>IF(B33="","",VLOOKUP(B33,'[2]дартс-ком-л'!$B$7:$L$199,5,FALSE))</f>
        <v>60</v>
      </c>
      <c r="I33" s="557">
        <f>IF(B33="","",VLOOKUP(B33,'[2]дартс-ком-л'!$B$7:$L$199,6,FALSE))</f>
        <v>40</v>
      </c>
      <c r="J33" s="557">
        <f>IF(B33="","",VLOOKUP(B33,'[2]дартс-ком-л'!$B$7:$L$199,7,FALSE))</f>
        <v>20</v>
      </c>
      <c r="K33" s="557">
        <f>IF(B33="","",VLOOKUP(B33,'[2]дартс-ком-л'!$B$7:$L$199,8,FALSE))</f>
        <v>40</v>
      </c>
      <c r="L33" s="557">
        <f>IF(B33="","",VLOOKUP(B33,'[2]дартс-ком-л'!$B$7:$L$199,9,FALSE))</f>
        <v>20</v>
      </c>
      <c r="M33" s="557">
        <f>IF(B33="","",VLOOKUP(B33,'[2]дартс-ком-л'!$B$7:$L$199,10,FALSE))</f>
        <v>40</v>
      </c>
      <c r="N33" s="557">
        <f>IF(B33="","",VLOOKUP(B33,'[2]дартс-ком-л'!$B$7:$L$199,11,FALSE))</f>
        <v>20</v>
      </c>
      <c r="O33" s="570">
        <f t="shared" si="0"/>
        <v>380</v>
      </c>
      <c r="P33" s="561">
        <v>26</v>
      </c>
    </row>
    <row r="34" spans="1:16" ht="16.5" customHeight="1">
      <c r="A34" s="553">
        <v>27</v>
      </c>
      <c r="B34" s="560" t="s">
        <v>711</v>
      </c>
      <c r="C34" s="555" t="s">
        <v>372</v>
      </c>
      <c r="D34" s="556" t="s">
        <v>85</v>
      </c>
      <c r="E34" s="557">
        <f>IF(B34="","",VLOOKUP(B34,'[2]дартс-ком-л'!$B$7:$L$199,2,FALSE))</f>
        <v>60</v>
      </c>
      <c r="F34" s="557">
        <f>IF(B34="","",VLOOKUP(B34,'[2]дартс-ком-л'!$B$7:$L$199,3,FALSE))</f>
        <v>40</v>
      </c>
      <c r="G34" s="557">
        <f>IF(B34="","",VLOOKUP(B34,'[2]дартс-ком-л'!$B$7:$L$199,4,FALSE))</f>
        <v>0</v>
      </c>
      <c r="H34" s="557">
        <f>IF(B34="","",VLOOKUP(B34,'[2]дартс-ком-л'!$B$7:$L$199,5,FALSE))</f>
        <v>40</v>
      </c>
      <c r="I34" s="557">
        <f>IF(B34="","",VLOOKUP(B34,'[2]дартс-ком-л'!$B$7:$L$199,6,FALSE))</f>
        <v>20</v>
      </c>
      <c r="J34" s="571">
        <f>IF(B34="","",VLOOKUP(B34,'[2]дартс-ком-л'!$B$7:$L$199,7,FALSE))</f>
        <v>80</v>
      </c>
      <c r="K34" s="557">
        <f>IF(B34="","",VLOOKUP(B34,'[2]дартс-ком-л'!$B$7:$L$199,8,FALSE))</f>
        <v>20</v>
      </c>
      <c r="L34" s="557">
        <f>IF(B34="","",VLOOKUP(B34,'[2]дартс-ком-л'!$B$7:$L$199,9,FALSE))</f>
        <v>20</v>
      </c>
      <c r="M34" s="557">
        <f>IF(B34="","",VLOOKUP(B34,'[2]дартс-ком-л'!$B$7:$L$199,10,FALSE))</f>
        <v>20</v>
      </c>
      <c r="N34" s="557">
        <f>IF(B34="","",VLOOKUP(B34,'[2]дартс-ком-л'!$B$7:$L$199,11,FALSE))</f>
        <v>60</v>
      </c>
      <c r="O34" s="570">
        <f t="shared" si="0"/>
        <v>360</v>
      </c>
      <c r="P34" s="561">
        <v>27</v>
      </c>
    </row>
    <row r="35" spans="1:17" ht="16.5" customHeight="1">
      <c r="A35" s="553">
        <v>28</v>
      </c>
      <c r="B35" s="560" t="s">
        <v>658</v>
      </c>
      <c r="C35" s="555" t="s">
        <v>728</v>
      </c>
      <c r="D35" s="556" t="s">
        <v>90</v>
      </c>
      <c r="E35" s="557">
        <f>IF(B35="","",VLOOKUP(B35,'[2]дартс-ком-л'!$B$7:$L$199,2,FALSE))</f>
        <v>20</v>
      </c>
      <c r="F35" s="557">
        <f>IF(B35="","",VLOOKUP(B35,'[2]дартс-ком-л'!$B$7:$L$199,3,FALSE))</f>
        <v>40</v>
      </c>
      <c r="G35" s="557">
        <f>IF(B35="","",VLOOKUP(B35,'[2]дартс-ком-л'!$B$7:$L$199,4,FALSE))</f>
        <v>40</v>
      </c>
      <c r="H35" s="571">
        <f>IF(B35="","",VLOOKUP(B35,'[2]дартс-ком-л'!$B$7:$L$199,5,FALSE))</f>
        <v>60</v>
      </c>
      <c r="I35" s="557">
        <f>IF(B35="","",VLOOKUP(B35,'[2]дартс-ком-л'!$B$7:$L$199,6,FALSE))</f>
        <v>40</v>
      </c>
      <c r="J35" s="557">
        <f>IF(B35="","",VLOOKUP(B35,'[2]дартс-ком-л'!$B$7:$L$199,7,FALSE))</f>
        <v>20</v>
      </c>
      <c r="K35" s="557">
        <f>IF(B35="","",VLOOKUP(B35,'[2]дартс-ком-л'!$B$7:$L$199,8,FALSE))</f>
        <v>60</v>
      </c>
      <c r="L35" s="557">
        <f>IF(B35="","",VLOOKUP(B35,'[2]дартс-ком-л'!$B$7:$L$199,9,FALSE))</f>
        <v>20</v>
      </c>
      <c r="M35" s="557">
        <f>IF(B35="","",VLOOKUP(B35,'[2]дартс-ком-л'!$B$7:$L$199,10,FALSE))</f>
        <v>40</v>
      </c>
      <c r="N35" s="557">
        <f>IF(B35="","",VLOOKUP(B35,'[2]дартс-ком-л'!$B$7:$L$199,11,FALSE))</f>
        <v>20</v>
      </c>
      <c r="O35" s="570">
        <f>SUM(E35:N35)</f>
        <v>360</v>
      </c>
      <c r="P35" s="561">
        <v>28</v>
      </c>
      <c r="Q35" s="119"/>
    </row>
    <row r="36" spans="1:16" ht="16.5" customHeight="1">
      <c r="A36" s="553">
        <v>29</v>
      </c>
      <c r="B36" s="560" t="s">
        <v>701</v>
      </c>
      <c r="C36" s="555" t="s">
        <v>381</v>
      </c>
      <c r="D36" s="556" t="s">
        <v>94</v>
      </c>
      <c r="E36" s="557">
        <f>IF(B36="","",VLOOKUP(B36,'[2]дартс-ком-л'!$B$7:$L$199,2,FALSE))</f>
        <v>40</v>
      </c>
      <c r="F36" s="565">
        <f>IF(B36="","",VLOOKUP(B36,'[2]дартс-ком-л'!$B$7:$L$199,3,FALSE))</f>
        <v>80</v>
      </c>
      <c r="G36" s="557">
        <f>IF(B36="","",VLOOKUP(B36,'[2]дартс-ком-л'!$B$7:$L$199,4,FALSE))</f>
        <v>80</v>
      </c>
      <c r="H36" s="557">
        <f>IF(B36="","",VLOOKUP(B36,'[2]дартс-ком-л'!$B$7:$L$199,5,FALSE))</f>
        <v>20</v>
      </c>
      <c r="I36" s="557">
        <f>IF(B36="","",VLOOKUP(B36,'[2]дартс-ком-л'!$B$7:$L$199,6,FALSE))</f>
        <v>0</v>
      </c>
      <c r="J36" s="557">
        <f>IF(B36="","",VLOOKUP(B36,'[2]дартс-ком-л'!$B$7:$L$199,7,FALSE))</f>
        <v>60</v>
      </c>
      <c r="K36" s="557">
        <f>IF(B36="","",VLOOKUP(B36,'[2]дартс-ком-л'!$B$7:$L$199,8,FALSE))</f>
        <v>20</v>
      </c>
      <c r="L36" s="557">
        <f>IF(B36="","",VLOOKUP(B36,'[2]дартс-ком-л'!$B$7:$L$199,9,FALSE))</f>
        <v>20</v>
      </c>
      <c r="M36" s="557">
        <f>IF(B36="","",VLOOKUP(B36,'[2]дартс-ком-л'!$B$7:$L$199,10,FALSE))</f>
        <v>0</v>
      </c>
      <c r="N36" s="557">
        <f>IF(B36="","",VLOOKUP(B36,'[2]дартс-ком-л'!$B$7:$L$199,11,FALSE))</f>
        <v>20</v>
      </c>
      <c r="O36" s="570">
        <f t="shared" si="0"/>
        <v>340</v>
      </c>
      <c r="P36" s="561">
        <v>29</v>
      </c>
    </row>
    <row r="37" spans="1:16" ht="16.5" customHeight="1">
      <c r="A37" s="553">
        <v>30</v>
      </c>
      <c r="B37" s="560" t="s">
        <v>311</v>
      </c>
      <c r="C37" s="555" t="s">
        <v>380</v>
      </c>
      <c r="D37" s="556" t="s">
        <v>213</v>
      </c>
      <c r="E37" s="565">
        <f>IF(B37="","",VLOOKUP(B37,'[2]дартс-ком-л'!$B$7:$L$199,2,FALSE))</f>
        <v>60</v>
      </c>
      <c r="F37" s="557">
        <f>IF(B37="","",VLOOKUP(B37,'[2]дартс-ком-л'!$B$7:$L$199,3,FALSE))</f>
        <v>60</v>
      </c>
      <c r="G37" s="557">
        <f>IF(B37="","",VLOOKUP(B37,'[2]дартс-ком-л'!$B$7:$L$199,4,FALSE))</f>
        <v>40</v>
      </c>
      <c r="H37" s="557">
        <f>IF(B37="","",VLOOKUP(B37,'[2]дартс-ком-л'!$B$7:$L$199,5,FALSE))</f>
        <v>0</v>
      </c>
      <c r="I37" s="557">
        <f>IF(B37="","",VLOOKUP(B37,'[2]дартс-ком-л'!$B$7:$L$199,6,FALSE))</f>
        <v>40</v>
      </c>
      <c r="J37" s="557">
        <f>IF(B37="","",VLOOKUP(B37,'[2]дартс-ком-л'!$B$7:$L$199,7,FALSE))</f>
        <v>20</v>
      </c>
      <c r="K37" s="557">
        <f>IF(B37="","",VLOOKUP(B37,'[2]дартс-ком-л'!$B$7:$L$199,8,FALSE))</f>
        <v>20</v>
      </c>
      <c r="L37" s="557">
        <f>IF(B37="","",VLOOKUP(B37,'[2]дартс-ком-л'!$B$7:$L$199,9,FALSE))</f>
        <v>40</v>
      </c>
      <c r="M37" s="557">
        <f>IF(B37="","",VLOOKUP(B37,'[2]дартс-ком-л'!$B$7:$L$199,10,FALSE))</f>
        <v>40</v>
      </c>
      <c r="N37" s="557">
        <f>IF(B37="","",VLOOKUP(B37,'[2]дартс-ком-л'!$B$7:$L$199,11,FALSE))</f>
        <v>20</v>
      </c>
      <c r="O37" s="570">
        <f t="shared" si="0"/>
        <v>340</v>
      </c>
      <c r="P37" s="561">
        <v>30</v>
      </c>
    </row>
    <row r="38" spans="1:16" ht="16.5" customHeight="1">
      <c r="A38" s="553">
        <v>31</v>
      </c>
      <c r="B38" s="560" t="s">
        <v>272</v>
      </c>
      <c r="C38" s="555" t="s">
        <v>728</v>
      </c>
      <c r="D38" s="556" t="s">
        <v>90</v>
      </c>
      <c r="E38" s="557">
        <f>IF(B38="","",VLOOKUP(B38,'[2]дартс-ком-л'!$B$7:$L$199,2,FALSE))</f>
        <v>20</v>
      </c>
      <c r="F38" s="557">
        <f>IF(B38="","",VLOOKUP(B38,'[2]дартс-ком-л'!$B$7:$L$199,3,FALSE))</f>
        <v>0</v>
      </c>
      <c r="G38" s="564">
        <f>IF(B38="","",VLOOKUP(B38,'[2]дартс-ком-л'!$B$7:$L$199,4,FALSE))</f>
        <v>60</v>
      </c>
      <c r="H38" s="557">
        <f>IF(B38="","",VLOOKUP(B38,'[2]дартс-ком-л'!$B$7:$L$199,5,FALSE))</f>
        <v>0</v>
      </c>
      <c r="I38" s="557">
        <f>IF(B38="","",VLOOKUP(B38,'[2]дартс-ком-л'!$B$7:$L$199,6,FALSE))</f>
        <v>0</v>
      </c>
      <c r="J38" s="557">
        <f>IF(B38="","",VLOOKUP(B38,'[2]дартс-ком-л'!$B$7:$L$199,7,FALSE))</f>
        <v>20</v>
      </c>
      <c r="K38" s="564">
        <f>IF(B38="","",VLOOKUP(B38,'[2]дартс-ком-л'!$B$7:$L$199,8,FALSE))</f>
        <v>60</v>
      </c>
      <c r="L38" s="557">
        <f>IF(B38="","",VLOOKUP(B38,'[2]дартс-ком-л'!$B$7:$L$199,9,FALSE))</f>
        <v>20</v>
      </c>
      <c r="M38" s="569">
        <f>IF(B38="","",VLOOKUP(B38,'[2]дартс-ком-л'!$B$7:$L$199,10,FALSE))</f>
        <v>80</v>
      </c>
      <c r="N38" s="564">
        <f>IF(B38="","",VLOOKUP(B38,'[2]дартс-ком-л'!$B$7:$L$199,11,FALSE))</f>
        <v>60</v>
      </c>
      <c r="O38" s="558">
        <f>SUM(E38:N38)</f>
        <v>320</v>
      </c>
      <c r="P38" s="561">
        <v>31</v>
      </c>
    </row>
    <row r="39" spans="1:16" ht="16.5" customHeight="1">
      <c r="A39" s="553">
        <v>32</v>
      </c>
      <c r="B39" s="560" t="s">
        <v>687</v>
      </c>
      <c r="C39" s="555" t="s">
        <v>725</v>
      </c>
      <c r="D39" s="556" t="s">
        <v>83</v>
      </c>
      <c r="E39" s="557">
        <f>IF(B39="","",VLOOKUP(B39,'[2]дартс-ком-л'!$B$7:$L$199,2,FALSE))</f>
        <v>0</v>
      </c>
      <c r="F39" s="557">
        <f>IF(B39="","",VLOOKUP(B39,'[2]дартс-ком-л'!$B$7:$L$199,3,FALSE))</f>
        <v>20</v>
      </c>
      <c r="G39" s="557">
        <f>IF(B39="","",VLOOKUP(B39,'[2]дартс-ком-л'!$B$7:$L$199,4,FALSE))</f>
        <v>20</v>
      </c>
      <c r="H39" s="564">
        <f>IF(B39="","",VLOOKUP(B39,'[2]дартс-ком-л'!$B$7:$L$199,5,FALSE))</f>
        <v>60</v>
      </c>
      <c r="I39" s="557">
        <f>IF(B39="","",VLOOKUP(B39,'[2]дартс-ком-л'!$B$7:$L$199,6,FALSE))</f>
        <v>0</v>
      </c>
      <c r="J39" s="557">
        <f>IF(B39="","",VLOOKUP(B39,'[2]дартс-ком-л'!$B$7:$L$199,7,FALSE))</f>
        <v>20</v>
      </c>
      <c r="K39" s="557">
        <f>IF(B39="","",VLOOKUP(B39,'[2]дартс-ком-л'!$B$7:$L$199,8,FALSE))</f>
        <v>20</v>
      </c>
      <c r="L39" s="557">
        <f>IF(B39="","",VLOOKUP(B39,'[2]дартс-ком-л'!$B$7:$L$199,9,FALSE))</f>
        <v>40</v>
      </c>
      <c r="M39" s="564">
        <f>IF(B39="","",VLOOKUP(B39,'[2]дартс-ком-л'!$B$7:$L$199,10,FALSE))</f>
        <v>60</v>
      </c>
      <c r="N39" s="569">
        <f>IF(B39="","",VLOOKUP(B39,'[2]дартс-ком-л'!$B$7:$L$199,11,FALSE))</f>
        <v>80</v>
      </c>
      <c r="O39" s="570">
        <f t="shared" si="0"/>
        <v>320</v>
      </c>
      <c r="P39" s="561">
        <v>32</v>
      </c>
    </row>
    <row r="40" spans="1:16" ht="16.5" customHeight="1">
      <c r="A40" s="553">
        <v>33</v>
      </c>
      <c r="B40" s="560" t="s">
        <v>702</v>
      </c>
      <c r="C40" s="555" t="s">
        <v>381</v>
      </c>
      <c r="D40" s="556" t="s">
        <v>94</v>
      </c>
      <c r="E40" s="569">
        <f>IF(B40="","",VLOOKUP(B40,'[2]дартс-ком-л'!$B$7:$L$199,2,FALSE))</f>
        <v>80</v>
      </c>
      <c r="F40" s="557">
        <f>IF(B40="","",VLOOKUP(B40,'[2]дартс-ком-л'!$B$7:$L$199,3,FALSE))</f>
        <v>20</v>
      </c>
      <c r="G40" s="557">
        <f>IF(B40="","",VLOOKUP(B40,'[2]дартс-ком-л'!$B$7:$L$199,4,FALSE))</f>
        <v>40</v>
      </c>
      <c r="H40" s="557">
        <f>IF(B40="","",VLOOKUP(B40,'[2]дартс-ком-л'!$B$7:$L$199,5,FALSE))</f>
        <v>0</v>
      </c>
      <c r="I40" s="557">
        <f>IF(B40="","",VLOOKUP(B40,'[2]дартс-ком-л'!$B$7:$L$199,6,FALSE))</f>
        <v>20</v>
      </c>
      <c r="J40" s="557">
        <f>IF(B40="","",VLOOKUP(B40,'[2]дартс-ком-л'!$B$7:$L$199,7,FALSE))</f>
        <v>40</v>
      </c>
      <c r="K40" s="557">
        <f>IF(B40="","",VLOOKUP(B40,'[2]дартс-ком-л'!$B$7:$L$199,8,FALSE))</f>
        <v>0</v>
      </c>
      <c r="L40" s="564">
        <f>IF(B40="","",VLOOKUP(B40,'[2]дартс-ком-л'!$B$7:$L$199,9,FALSE))</f>
        <v>60</v>
      </c>
      <c r="M40" s="557">
        <f>IF(B40="","",VLOOKUP(B40,'[2]дартс-ком-л'!$B$7:$L$199,10,FALSE))</f>
        <v>40</v>
      </c>
      <c r="N40" s="557">
        <f>IF(B40="","",VLOOKUP(B40,'[2]дартс-ком-л'!$B$7:$L$199,11,FALSE))</f>
        <v>20</v>
      </c>
      <c r="O40" s="570">
        <f t="shared" si="0"/>
        <v>320</v>
      </c>
      <c r="P40" s="561">
        <v>33</v>
      </c>
    </row>
    <row r="41" spans="1:17" ht="16.5" customHeight="1">
      <c r="A41" s="553">
        <v>34</v>
      </c>
      <c r="B41" s="560" t="s">
        <v>720</v>
      </c>
      <c r="C41" s="555" t="s">
        <v>729</v>
      </c>
      <c r="D41" s="556" t="s">
        <v>215</v>
      </c>
      <c r="E41" s="557">
        <f>IF(B41="","",VLOOKUP(B41,'[2]дартс-ком-л'!$B$7:$L$199,2,FALSE))</f>
        <v>60</v>
      </c>
      <c r="F41" s="557">
        <f>IF(B41="","",VLOOKUP(B41,'[2]дартс-ком-л'!$B$7:$L$199,3,FALSE))</f>
        <v>0</v>
      </c>
      <c r="G41" s="557">
        <f>IF(B41="","",VLOOKUP(B41,'[2]дартс-ком-л'!$B$7:$L$199,4,FALSE))</f>
        <v>60</v>
      </c>
      <c r="H41" s="557">
        <f>IF(B41="","",VLOOKUP(B41,'[2]дартс-ком-л'!$B$7:$L$199,5,FALSE))</f>
        <v>0</v>
      </c>
      <c r="I41" s="557">
        <f>IF(B41="","",VLOOKUP(B41,'[2]дартс-ком-л'!$B$7:$L$199,6,FALSE))</f>
        <v>0</v>
      </c>
      <c r="J41" s="557">
        <f>IF(B41="","",VLOOKUP(B41,'[2]дартс-ком-л'!$B$7:$L$199,7,FALSE))</f>
        <v>20</v>
      </c>
      <c r="K41" s="557">
        <f>IF(B41="","",VLOOKUP(B41,'[2]дартс-ком-л'!$B$7:$L$199,8,FALSE))</f>
        <v>0</v>
      </c>
      <c r="L41" s="557">
        <f>IF(B41="","",VLOOKUP(B41,'[2]дартс-ком-л'!$B$7:$L$199,9,FALSE))</f>
        <v>20</v>
      </c>
      <c r="M41" s="567">
        <f>IF(B41="","",VLOOKUP(B41,'[2]дартс-ком-л'!$B$7:$L$199,10,FALSE))</f>
        <v>100</v>
      </c>
      <c r="N41" s="557">
        <f>IF(B41="","",VLOOKUP(B41,'[2]дартс-ком-л'!$B$7:$L$199,11,FALSE))</f>
        <v>40</v>
      </c>
      <c r="O41" s="558">
        <f>SUM(E41:N41)</f>
        <v>300</v>
      </c>
      <c r="P41" s="561">
        <v>34</v>
      </c>
      <c r="Q41" s="119"/>
    </row>
    <row r="42" spans="1:16" ht="16.5" customHeight="1">
      <c r="A42" s="553">
        <v>35</v>
      </c>
      <c r="B42" s="574" t="s">
        <v>659</v>
      </c>
      <c r="C42" s="555" t="s">
        <v>728</v>
      </c>
      <c r="D42" s="556" t="s">
        <v>90</v>
      </c>
      <c r="E42" s="557">
        <f>IF(B42="","",VLOOKUP(B42,'[2]дартс-ком-л'!$B$7:$L$199,2,FALSE))</f>
        <v>20</v>
      </c>
      <c r="F42" s="557">
        <f>IF(B42="","",VLOOKUP(B42,'[2]дартс-ком-л'!$B$7:$L$199,3,FALSE))</f>
        <v>0</v>
      </c>
      <c r="G42" s="557">
        <f>IF(B42="","",VLOOKUP(B42,'[2]дартс-ком-л'!$B$7:$L$199,4,FALSE))</f>
        <v>40</v>
      </c>
      <c r="H42" s="567">
        <f>IF(B42="","",VLOOKUP(B42,'[2]дартс-ком-л'!$B$7:$L$199,5,FALSE))</f>
        <v>80</v>
      </c>
      <c r="I42" s="557">
        <f>IF(B42="","",VLOOKUP(B42,'[2]дартс-ком-л'!$B$7:$L$199,6,FALSE))</f>
        <v>20</v>
      </c>
      <c r="J42" s="557">
        <f>IF(B42="","",VLOOKUP(B42,'[2]дартс-ком-л'!$B$7:$L$199,7,FALSE))</f>
        <v>0</v>
      </c>
      <c r="K42" s="557">
        <f>IF(B42="","",VLOOKUP(B42,'[2]дартс-ком-л'!$B$7:$L$199,8,FALSE))</f>
        <v>40</v>
      </c>
      <c r="L42" s="557">
        <f>IF(B42="","",VLOOKUP(B42,'[2]дартс-ком-л'!$B$7:$L$199,9,FALSE))</f>
        <v>20</v>
      </c>
      <c r="M42" s="557">
        <f>IF(B42="","",VLOOKUP(B42,'[2]дартс-ком-л'!$B$7:$L$199,10,FALSE))</f>
        <v>20</v>
      </c>
      <c r="N42" s="557">
        <f>IF(B42="","",VLOOKUP(B42,'[2]дартс-ком-л'!$B$7:$L$199,11,FALSE))</f>
        <v>60</v>
      </c>
      <c r="O42" s="570">
        <f t="shared" si="0"/>
        <v>300</v>
      </c>
      <c r="P42" s="561">
        <v>35</v>
      </c>
    </row>
    <row r="43" spans="1:16" ht="16.5" customHeight="1">
      <c r="A43" s="553">
        <v>36</v>
      </c>
      <c r="B43" s="566" t="s">
        <v>676</v>
      </c>
      <c r="C43" s="562" t="s">
        <v>386</v>
      </c>
      <c r="D43" s="556" t="s">
        <v>218</v>
      </c>
      <c r="E43" s="557">
        <f>IF(B43="","",VLOOKUP(B43,'[2]дартс-ком-л'!$B$7:$L$199,2,FALSE))</f>
        <v>0</v>
      </c>
      <c r="F43" s="557">
        <f>IF(B43="","",VLOOKUP(B43,'[2]дартс-ком-л'!$B$7:$L$199,3,FALSE))</f>
        <v>40</v>
      </c>
      <c r="G43" s="557">
        <f>IF(B43="","",VLOOKUP(B43,'[2]дартс-ком-л'!$B$7:$L$199,4,FALSE))</f>
        <v>60</v>
      </c>
      <c r="H43" s="567">
        <f>IF(B43="","",VLOOKUP(B43,'[2]дартс-ком-л'!$B$7:$L$199,5,FALSE))</f>
        <v>60</v>
      </c>
      <c r="I43" s="557">
        <f>IF(B43="","",VLOOKUP(B43,'[2]дартс-ком-л'!$B$7:$L$199,6,FALSE))</f>
        <v>0</v>
      </c>
      <c r="J43" s="557">
        <f>IF(B43="","",VLOOKUP(B43,'[2]дартс-ком-л'!$B$7:$L$199,7,FALSE))</f>
        <v>40</v>
      </c>
      <c r="K43" s="557">
        <f>IF(B43="","",VLOOKUP(B43,'[2]дартс-ком-л'!$B$7:$L$199,8,FALSE))</f>
        <v>60</v>
      </c>
      <c r="L43" s="557">
        <f>IF(B43="","",VLOOKUP(B43,'[2]дартс-ком-л'!$B$7:$L$199,9,FALSE))</f>
        <v>20</v>
      </c>
      <c r="M43" s="557">
        <f>IF(B43="","",VLOOKUP(B43,'[2]дартс-ком-л'!$B$7:$L$199,10,FALSE))</f>
        <v>0</v>
      </c>
      <c r="N43" s="557">
        <f>IF(B43="","",VLOOKUP(B43,'[2]дартс-ком-л'!$B$7:$L$199,11,FALSE))</f>
        <v>20</v>
      </c>
      <c r="O43" s="570">
        <f t="shared" si="0"/>
        <v>300</v>
      </c>
      <c r="P43" s="561">
        <v>36</v>
      </c>
    </row>
    <row r="44" spans="1:16" ht="16.5" customHeight="1">
      <c r="A44" s="553">
        <v>37</v>
      </c>
      <c r="B44" s="560" t="s">
        <v>695</v>
      </c>
      <c r="C44" s="562" t="s">
        <v>392</v>
      </c>
      <c r="D44" s="556" t="s">
        <v>95</v>
      </c>
      <c r="E44" s="557">
        <f>IF(B44="","",VLOOKUP(B44,'[2]дартс-ком-л'!$B$7:$L$199,2,FALSE))</f>
        <v>0</v>
      </c>
      <c r="F44" s="557">
        <f>IF(B44="","",VLOOKUP(B44,'[2]дартс-ком-л'!$B$7:$L$199,3,FALSE))</f>
        <v>20</v>
      </c>
      <c r="G44" s="557">
        <f>IF(B44="","",VLOOKUP(B44,'[2]дартс-ком-л'!$B$7:$L$199,4,FALSE))</f>
        <v>0</v>
      </c>
      <c r="H44" s="563">
        <f>IF(B44="","",VLOOKUP(B44,'[2]дартс-ком-л'!$B$7:$L$199,5,FALSE))</f>
        <v>40</v>
      </c>
      <c r="I44" s="563">
        <f>IF(B44="","",VLOOKUP(B44,'[2]дартс-ком-л'!$B$7:$L$199,6,FALSE))</f>
        <v>40</v>
      </c>
      <c r="J44" s="557">
        <f>IF(B44="","",VLOOKUP(B44,'[2]дартс-ком-л'!$B$7:$L$199,7,FALSE))</f>
        <v>20</v>
      </c>
      <c r="K44" s="557">
        <f>IF(B44="","",VLOOKUP(B44,'[2]дартс-ком-л'!$B$7:$L$199,8,FALSE))</f>
        <v>0</v>
      </c>
      <c r="L44" s="565">
        <f>IF(B44="","",VLOOKUP(B44,'[2]дартс-ком-л'!$B$7:$L$199,9,FALSE))</f>
        <v>60</v>
      </c>
      <c r="M44" s="569">
        <f>IF(B44="","",VLOOKUP(B44,'[2]дартс-ком-л'!$B$7:$L$199,10,FALSE))</f>
        <v>80</v>
      </c>
      <c r="N44" s="557">
        <f>IF(B44="","",VLOOKUP(B44,'[2]дартс-ком-л'!$B$7:$L$199,11,FALSE))</f>
        <v>20</v>
      </c>
      <c r="O44" s="570">
        <f t="shared" si="0"/>
        <v>280</v>
      </c>
      <c r="P44" s="561">
        <v>37</v>
      </c>
    </row>
    <row r="45" spans="1:16" ht="16.5" customHeight="1">
      <c r="A45" s="553">
        <v>38</v>
      </c>
      <c r="B45" s="560" t="s">
        <v>690</v>
      </c>
      <c r="C45" s="555" t="s">
        <v>142</v>
      </c>
      <c r="D45" s="556" t="s">
        <v>97</v>
      </c>
      <c r="E45" s="557">
        <f>IF(B45="","",VLOOKUP(B45,'[2]дартс-ком-л'!$B$7:$L$199,2,FALSE))</f>
        <v>20</v>
      </c>
      <c r="F45" s="565">
        <f>IF(B45="","",VLOOKUP(B45,'[2]дартс-ком-л'!$B$7:$L$199,3,FALSE))</f>
        <v>60</v>
      </c>
      <c r="G45" s="563">
        <f>IF(B45="","",VLOOKUP(B45,'[2]дартс-ком-л'!$B$7:$L$199,4,FALSE))</f>
        <v>40</v>
      </c>
      <c r="H45" s="557">
        <f>IF(B45="","",VLOOKUP(B45,'[2]дартс-ком-л'!$B$7:$L$199,5,FALSE))</f>
        <v>0</v>
      </c>
      <c r="I45" s="571">
        <f>IF(B45="","",VLOOKUP(B45,'[2]дартс-ком-л'!$B$7:$L$199,6,FALSE))</f>
        <v>80</v>
      </c>
      <c r="J45" s="557">
        <f>IF(B45="","",VLOOKUP(B45,'[2]дартс-ком-л'!$B$7:$L$199,7,FALSE))</f>
        <v>20</v>
      </c>
      <c r="K45" s="557">
        <f>IF(B45="","",VLOOKUP(B45,'[2]дартс-ком-л'!$B$7:$L$199,8,FALSE))</f>
        <v>0</v>
      </c>
      <c r="L45" s="557">
        <f>IF(B45="","",VLOOKUP(B45,'[2]дартс-ком-л'!$B$7:$L$199,9,FALSE))</f>
        <v>0</v>
      </c>
      <c r="M45" s="563">
        <f>IF(B45="","",VLOOKUP(B45,'[2]дартс-ком-л'!$B$7:$L$199,10,FALSE))</f>
        <v>40</v>
      </c>
      <c r="N45" s="557">
        <f>IF(B45="","",VLOOKUP(B45,'[2]дартс-ком-л'!$B$7:$L$199,11,FALSE))</f>
        <v>20</v>
      </c>
      <c r="O45" s="570">
        <f t="shared" si="0"/>
        <v>280</v>
      </c>
      <c r="P45" s="561">
        <v>37</v>
      </c>
    </row>
    <row r="46" spans="1:16" ht="16.5" customHeight="1">
      <c r="A46" s="553">
        <v>39</v>
      </c>
      <c r="B46" s="560" t="s">
        <v>706</v>
      </c>
      <c r="C46" s="562" t="s">
        <v>241</v>
      </c>
      <c r="D46" s="556" t="s">
        <v>101</v>
      </c>
      <c r="E46" s="557">
        <f>IF(B46="","",VLOOKUP(B46,'[2]дартс-ком-л'!$B$7:$L$199,2,FALSE))</f>
        <v>20</v>
      </c>
      <c r="F46" s="569">
        <f>IF(B46="","",VLOOKUP(B46,'[2]дартс-ком-л'!$B$7:$L$199,3,FALSE))</f>
        <v>80</v>
      </c>
      <c r="G46" s="557">
        <f>IF(B46="","",VLOOKUP(B46,'[2]дартс-ком-л'!$B$7:$L$199,4,FALSE))</f>
        <v>20</v>
      </c>
      <c r="H46" s="557">
        <f>IF(B46="","",VLOOKUP(B46,'[2]дартс-ком-л'!$B$7:$L$199,5,FALSE))</f>
        <v>20</v>
      </c>
      <c r="I46" s="565">
        <f>IF(B46="","",VLOOKUP(B46,'[2]дартс-ком-л'!$B$7:$L$199,6,FALSE))</f>
        <v>60</v>
      </c>
      <c r="J46" s="557">
        <f>IF(B46="","",VLOOKUP(B46,'[2]дартс-ком-л'!$B$7:$L$199,7,FALSE))</f>
        <v>20</v>
      </c>
      <c r="K46" s="557">
        <f>IF(B46="","",VLOOKUP(B46,'[2]дартс-ком-л'!$B$7:$L$199,8,FALSE))</f>
        <v>0</v>
      </c>
      <c r="L46" s="557">
        <f>IF(B46="","",VLOOKUP(B46,'[2]дартс-ком-л'!$B$7:$L$199,9,FALSE))</f>
        <v>20</v>
      </c>
      <c r="M46" s="557">
        <f>IF(B46="","",VLOOKUP(B46,'[2]дартс-ком-л'!$B$7:$L$199,10,FALSE))</f>
        <v>0</v>
      </c>
      <c r="N46" s="563">
        <f>IF(B46="","",VLOOKUP(B46,'[2]дартс-ком-л'!$B$7:$L$199,11,FALSE))</f>
        <v>40</v>
      </c>
      <c r="O46" s="570">
        <f t="shared" si="0"/>
        <v>280</v>
      </c>
      <c r="P46" s="561">
        <v>39</v>
      </c>
    </row>
    <row r="47" spans="1:16" ht="16.5" customHeight="1">
      <c r="A47" s="553">
        <v>40</v>
      </c>
      <c r="B47" s="560" t="s">
        <v>635</v>
      </c>
      <c r="C47" s="555" t="s">
        <v>49</v>
      </c>
      <c r="D47" s="556" t="s">
        <v>220</v>
      </c>
      <c r="E47" s="557">
        <f>IF(B47="","",VLOOKUP(B47,'[2]дартс-ком-л'!$B$7:$L$199,2,FALSE))</f>
        <v>40</v>
      </c>
      <c r="F47" s="557">
        <f>IF(B47="","",VLOOKUP(B47,'[2]дартс-ком-л'!$B$7:$L$199,3,FALSE))</f>
        <v>0</v>
      </c>
      <c r="G47" s="557">
        <f>IF(B47="","",VLOOKUP(B47,'[2]дартс-ком-л'!$B$7:$L$199,4,FALSE))</f>
        <v>20</v>
      </c>
      <c r="H47" s="557">
        <f>IF(B47="","",VLOOKUP(B47,'[2]дартс-ком-л'!$B$7:$L$199,5,FALSE))</f>
        <v>40</v>
      </c>
      <c r="I47" s="557">
        <f>IF(B47="","",VLOOKUP(B47,'[2]дартс-ком-л'!$B$7:$L$199,6,FALSE))</f>
        <v>40</v>
      </c>
      <c r="J47" s="557">
        <f>IF(B47="","",VLOOKUP(B47,'[2]дартс-ком-л'!$B$7:$L$199,7,FALSE))</f>
        <v>0</v>
      </c>
      <c r="K47" s="569">
        <f>IF(B47="","",VLOOKUP(B47,'[2]дартс-ком-л'!$B$7:$L$199,8,FALSE))</f>
        <v>60</v>
      </c>
      <c r="L47" s="557">
        <f>IF(B47="","",VLOOKUP(B47,'[2]дартс-ком-л'!$B$7:$L$199,9,FALSE))</f>
        <v>40</v>
      </c>
      <c r="M47" s="557">
        <f>IF(B47="","",VLOOKUP(B47,'[2]дартс-ком-л'!$B$7:$L$199,10,FALSE))</f>
        <v>0</v>
      </c>
      <c r="N47" s="557">
        <f>IF(B47="","",VLOOKUP(B47,'[2]дартс-ком-л'!$B$7:$L$199,11,FALSE))</f>
        <v>40</v>
      </c>
      <c r="O47" s="570">
        <f t="shared" si="0"/>
        <v>280</v>
      </c>
      <c r="P47" s="561">
        <v>40</v>
      </c>
    </row>
    <row r="48" spans="1:16" ht="16.5" customHeight="1">
      <c r="A48" s="553">
        <v>41</v>
      </c>
      <c r="B48" s="560" t="s">
        <v>696</v>
      </c>
      <c r="C48" s="562" t="s">
        <v>392</v>
      </c>
      <c r="D48" s="556" t="s">
        <v>95</v>
      </c>
      <c r="E48" s="557">
        <f>IF(B48="","",VLOOKUP(B48,'[2]дартс-ком-л'!$B$7:$L$199,2,FALSE))</f>
        <v>20</v>
      </c>
      <c r="F48" s="557">
        <f>IF(B48="","",VLOOKUP(B48,'[2]дартс-ком-л'!$B$7:$L$199,3,FALSE))</f>
        <v>60</v>
      </c>
      <c r="G48" s="557">
        <f>IF(B48="","",VLOOKUP(B48,'[2]дартс-ком-л'!$B$7:$L$199,4,FALSE))</f>
        <v>20</v>
      </c>
      <c r="H48" s="557">
        <f>IF(B48="","",VLOOKUP(B48,'[2]дартс-ком-л'!$B$7:$L$199,5,FALSE))</f>
        <v>20</v>
      </c>
      <c r="I48" s="557">
        <f>IF(B48="","",VLOOKUP(B48,'[2]дартс-ком-л'!$B$7:$L$199,6,FALSE))</f>
        <v>40</v>
      </c>
      <c r="J48" s="557">
        <f>IF(B48="","",VLOOKUP(B48,'[2]дартс-ком-л'!$B$7:$L$199,7,FALSE))</f>
        <v>0</v>
      </c>
      <c r="K48" s="557">
        <f>IF(B48="","",VLOOKUP(B48,'[2]дартс-ком-л'!$B$7:$L$199,8,FALSE))</f>
        <v>0</v>
      </c>
      <c r="L48" s="557">
        <f>IF(B48="","",VLOOKUP(B48,'[2]дартс-ком-л'!$B$7:$L$199,9,FALSE))</f>
        <v>60</v>
      </c>
      <c r="M48" s="557">
        <f>IF(B48="","",VLOOKUP(B48,'[2]дартс-ком-л'!$B$7:$L$199,10,FALSE))</f>
        <v>0</v>
      </c>
      <c r="N48" s="557">
        <f>IF(B48="","",VLOOKUP(B48,'[2]дартс-ком-л'!$B$7:$L$199,11,FALSE))</f>
        <v>40</v>
      </c>
      <c r="O48" s="558">
        <f t="shared" si="0"/>
        <v>260</v>
      </c>
      <c r="P48" s="561">
        <v>41</v>
      </c>
    </row>
    <row r="49" spans="1:16" ht="16.5" customHeight="1">
      <c r="A49" s="553">
        <v>42</v>
      </c>
      <c r="B49" s="560" t="s">
        <v>281</v>
      </c>
      <c r="C49" s="555" t="s">
        <v>729</v>
      </c>
      <c r="D49" s="556" t="s">
        <v>215</v>
      </c>
      <c r="E49" s="557">
        <f>IF(B49="","",VLOOKUP(B49,'[2]дартс-ком-л'!$B$7:$L$199,2,FALSE))</f>
        <v>0</v>
      </c>
      <c r="F49" s="557">
        <f>IF(B49="","",VLOOKUP(B49,'[2]дартс-ком-л'!$B$7:$L$199,3,FALSE))</f>
        <v>20</v>
      </c>
      <c r="G49" s="557">
        <f>IF(B49="","",VLOOKUP(B49,'[2]дартс-ком-л'!$B$7:$L$199,4,FALSE))</f>
        <v>40</v>
      </c>
      <c r="H49" s="557">
        <f>IF(B49="","",VLOOKUP(B49,'[2]дартс-ком-л'!$B$7:$L$199,5,FALSE))</f>
        <v>20</v>
      </c>
      <c r="I49" s="557">
        <f>IF(B49="","",VLOOKUP(B49,'[2]дартс-ком-л'!$B$7:$L$199,6,FALSE))</f>
        <v>20</v>
      </c>
      <c r="J49" s="557">
        <f>IF(B49="","",VLOOKUP(B49,'[2]дартс-ком-л'!$B$7:$L$199,7,FALSE))</f>
        <v>40</v>
      </c>
      <c r="K49" s="557">
        <f>IF(B49="","",VLOOKUP(B49,'[2]дартс-ком-л'!$B$7:$L$199,8,FALSE))</f>
        <v>20</v>
      </c>
      <c r="L49" s="557">
        <f>IF(B49="","",VLOOKUP(B49,'[2]дартс-ком-л'!$B$7:$L$199,9,FALSE))</f>
        <v>20</v>
      </c>
      <c r="M49" s="557">
        <f>IF(B49="","",VLOOKUP(B49,'[2]дартс-ком-л'!$B$7:$L$199,10,FALSE))</f>
        <v>0</v>
      </c>
      <c r="N49" s="557">
        <f>IF(B49="","",VLOOKUP(B49,'[2]дартс-ком-л'!$B$7:$L$199,11,FALSE))</f>
        <v>60</v>
      </c>
      <c r="O49" s="570">
        <f t="shared" si="0"/>
        <v>240</v>
      </c>
      <c r="P49" s="561">
        <v>42</v>
      </c>
    </row>
    <row r="50" spans="1:16" ht="16.5" customHeight="1">
      <c r="A50" s="553">
        <v>43</v>
      </c>
      <c r="B50" s="560" t="s">
        <v>680</v>
      </c>
      <c r="C50" s="555" t="s">
        <v>377</v>
      </c>
      <c r="D50" s="556" t="s">
        <v>96</v>
      </c>
      <c r="E50" s="557">
        <f>IF(B50="","",VLOOKUP(B50,'[2]дартс-ком-л'!$B$7:$L$199,2,FALSE))</f>
        <v>20</v>
      </c>
      <c r="F50" s="557">
        <f>IF(B50="","",VLOOKUP(B50,'[2]дартс-ком-л'!$B$7:$L$199,3,FALSE))</f>
        <v>0</v>
      </c>
      <c r="G50" s="557">
        <f>IF(B50="","",VLOOKUP(B50,'[2]дартс-ком-л'!$B$7:$L$199,4,FALSE))</f>
        <v>0</v>
      </c>
      <c r="H50" s="557">
        <f>IF(B50="","",VLOOKUP(B50,'[2]дартс-ком-л'!$B$7:$L$199,5,FALSE))</f>
        <v>20</v>
      </c>
      <c r="I50" s="557">
        <f>IF(B50="","",VLOOKUP(B50,'[2]дартс-ком-л'!$B$7:$L$199,6,FALSE))</f>
        <v>20</v>
      </c>
      <c r="J50" s="557">
        <f>IF(B50="","",VLOOKUP(B50,'[2]дартс-ком-л'!$B$7:$L$199,7,FALSE))</f>
        <v>120</v>
      </c>
      <c r="K50" s="557">
        <f>IF(B50="","",VLOOKUP(B50,'[2]дартс-ком-л'!$B$7:$L$199,8,FALSE))</f>
        <v>40</v>
      </c>
      <c r="L50" s="557">
        <f>IF(B50="","",VLOOKUP(B50,'[2]дартс-ком-л'!$B$7:$L$199,9,FALSE))</f>
        <v>0</v>
      </c>
      <c r="M50" s="557">
        <f>IF(B50="","",VLOOKUP(B50,'[2]дартс-ком-л'!$B$7:$L$199,10,FALSE))</f>
        <v>0</v>
      </c>
      <c r="N50" s="557">
        <f>IF(B50="","",VLOOKUP(B50,'[2]дартс-ком-л'!$B$7:$L$199,11,FALSE))</f>
        <v>0</v>
      </c>
      <c r="O50" s="570">
        <f t="shared" si="0"/>
        <v>220</v>
      </c>
      <c r="P50" s="561">
        <v>43</v>
      </c>
    </row>
    <row r="51" spans="1:16" ht="16.5" customHeight="1">
      <c r="A51" s="553">
        <v>44</v>
      </c>
      <c r="B51" s="560" t="s">
        <v>222</v>
      </c>
      <c r="C51" s="562" t="s">
        <v>386</v>
      </c>
      <c r="D51" s="556" t="s">
        <v>218</v>
      </c>
      <c r="E51" s="557">
        <f>IF(B51="","",VLOOKUP(B51,'[2]дартс-ком-л'!$B$7:$L$199,2,FALSE))</f>
        <v>20</v>
      </c>
      <c r="F51" s="557">
        <f>IF(B51="","",VLOOKUP(B51,'[2]дартс-ком-л'!$B$7:$L$199,3,FALSE))</f>
        <v>20</v>
      </c>
      <c r="G51" s="569">
        <f>IF(B51="","",VLOOKUP(B51,'[2]дартс-ком-л'!$B$7:$L$199,4,FALSE))</f>
        <v>80</v>
      </c>
      <c r="H51" s="557">
        <f>IF(B51="","",VLOOKUP(B51,'[2]дартс-ком-л'!$B$7:$L$199,5,FALSE))</f>
        <v>0</v>
      </c>
      <c r="I51" s="557">
        <f>IF(B51="","",VLOOKUP(B51,'[2]дартс-ком-л'!$B$7:$L$199,6,FALSE))</f>
        <v>0</v>
      </c>
      <c r="J51" s="557">
        <f>IF(B51="","",VLOOKUP(B51,'[2]дартс-ком-л'!$B$7:$L$199,7,FALSE))</f>
        <v>0</v>
      </c>
      <c r="K51" s="557">
        <f>IF(B51="","",VLOOKUP(B51,'[2]дартс-ком-л'!$B$7:$L$199,8,FALSE))</f>
        <v>0</v>
      </c>
      <c r="L51" s="557">
        <f>IF(B51="","",VLOOKUP(B51,'[2]дартс-ком-л'!$B$7:$L$199,9,FALSE))</f>
        <v>40</v>
      </c>
      <c r="M51" s="557">
        <f>IF(B51="","",VLOOKUP(B51,'[2]дартс-ком-л'!$B$7:$L$199,10,FALSE))</f>
        <v>0</v>
      </c>
      <c r="N51" s="557">
        <f>IF(B51="","",VLOOKUP(B51,'[2]дартс-ком-л'!$B$7:$L$199,11,FALSE))</f>
        <v>40</v>
      </c>
      <c r="O51" s="575">
        <f>SUM(E51:N51)</f>
        <v>200</v>
      </c>
      <c r="P51" s="561">
        <v>44</v>
      </c>
    </row>
    <row r="52" spans="1:16" ht="16.5" customHeight="1">
      <c r="A52" s="553">
        <v>45</v>
      </c>
      <c r="B52" s="560" t="s">
        <v>697</v>
      </c>
      <c r="C52" s="562" t="s">
        <v>392</v>
      </c>
      <c r="D52" s="556" t="s">
        <v>95</v>
      </c>
      <c r="E52" s="557">
        <f>IF(B52="","",VLOOKUP(B52,'[2]дартс-ком-л'!$B$7:$L$199,2,FALSE))</f>
        <v>0</v>
      </c>
      <c r="F52" s="557">
        <f>IF(B52="","",VLOOKUP(B52,'[2]дартс-ком-л'!$B$7:$L$199,3,FALSE))</f>
        <v>0</v>
      </c>
      <c r="G52" s="557">
        <f>IF(B52="","",VLOOKUP(B52,'[2]дартс-ком-л'!$B$7:$L$199,4,FALSE))</f>
        <v>20</v>
      </c>
      <c r="H52" s="557">
        <f>IF(B52="","",VLOOKUP(B52,'[2]дартс-ком-л'!$B$7:$L$199,5,FALSE))</f>
        <v>0</v>
      </c>
      <c r="I52" s="557">
        <f>IF(B52="","",VLOOKUP(B52,'[2]дартс-ком-л'!$B$7:$L$199,6,FALSE))</f>
        <v>40</v>
      </c>
      <c r="J52" s="569">
        <f>IF(B52="","",VLOOKUP(B52,'[2]дартс-ком-л'!$B$7:$L$199,7,FALSE))</f>
        <v>60</v>
      </c>
      <c r="K52" s="557">
        <f>IF(B52="","",VLOOKUP(B52,'[2]дартс-ком-л'!$B$7:$L$199,8,FALSE))</f>
        <v>20</v>
      </c>
      <c r="L52" s="557">
        <f>IF(B52="","",VLOOKUP(B52,'[2]дартс-ком-л'!$B$7:$L$199,9,FALSE))</f>
        <v>0</v>
      </c>
      <c r="M52" s="557">
        <f>IF(B52="","",VLOOKUP(B52,'[2]дартс-ком-л'!$B$7:$L$199,10,FALSE))</f>
        <v>0</v>
      </c>
      <c r="N52" s="563">
        <f>IF(B52="","",VLOOKUP(B52,'[2]дартс-ком-л'!$B$7:$L$199,11,FALSE))</f>
        <v>60</v>
      </c>
      <c r="O52" s="576">
        <f t="shared" si="0"/>
        <v>200</v>
      </c>
      <c r="P52" s="561">
        <v>45</v>
      </c>
    </row>
    <row r="53" spans="1:16" ht="16.5" customHeight="1">
      <c r="A53" s="553">
        <v>46</v>
      </c>
      <c r="B53" s="560" t="s">
        <v>716</v>
      </c>
      <c r="C53" s="555" t="s">
        <v>726</v>
      </c>
      <c r="D53" s="556" t="s">
        <v>216</v>
      </c>
      <c r="E53" s="557">
        <f>IF(B53="","",VLOOKUP(B53,'[2]дартс-ком-л'!$B$7:$L$199,2,FALSE))</f>
        <v>40</v>
      </c>
      <c r="F53" s="557">
        <f>IF(B53="","",VLOOKUP(B53,'[2]дартс-ком-л'!$B$7:$L$199,3,FALSE))</f>
        <v>20</v>
      </c>
      <c r="G53" s="557">
        <f>IF(B53="","",VLOOKUP(B53,'[2]дартс-ком-л'!$B$7:$L$199,4,FALSE))</f>
        <v>0</v>
      </c>
      <c r="H53" s="557">
        <f>IF(B53="","",VLOOKUP(B53,'[2]дартс-ком-л'!$B$7:$L$199,5,FALSE))</f>
        <v>0</v>
      </c>
      <c r="I53" s="557">
        <f>IF(B53="","",VLOOKUP(B53,'[2]дартс-ком-л'!$B$7:$L$199,6,FALSE))</f>
        <v>20</v>
      </c>
      <c r="J53" s="557">
        <f>IF(B53="","",VLOOKUP(B53,'[2]дартс-ком-л'!$B$7:$L$199,7,FALSE))</f>
        <v>0</v>
      </c>
      <c r="K53" s="557">
        <f>IF(B53="","",VLOOKUP(B53,'[2]дартс-ком-л'!$B$7:$L$199,8,FALSE))</f>
        <v>0</v>
      </c>
      <c r="L53" s="569">
        <f>IF(B53="","",VLOOKUP(B53,'[2]дартс-ком-л'!$B$7:$L$199,9,FALSE))</f>
        <v>60</v>
      </c>
      <c r="M53" s="557">
        <f>IF(B53="","",VLOOKUP(B53,'[2]дартс-ком-л'!$B$7:$L$199,10,FALSE))</f>
        <v>20</v>
      </c>
      <c r="N53" s="563">
        <f>IF(B53="","",VLOOKUP(B53,'[2]дартс-ком-л'!$B$7:$L$199,11,FALSE))</f>
        <v>40</v>
      </c>
      <c r="O53" s="576">
        <f t="shared" si="0"/>
        <v>200</v>
      </c>
      <c r="P53" s="561">
        <v>46</v>
      </c>
    </row>
    <row r="54" spans="1:16" ht="16.5" customHeight="1">
      <c r="A54" s="553">
        <v>47</v>
      </c>
      <c r="B54" s="560" t="s">
        <v>707</v>
      </c>
      <c r="C54" s="562" t="s">
        <v>241</v>
      </c>
      <c r="D54" s="556" t="s">
        <v>101</v>
      </c>
      <c r="E54" s="557">
        <f>IF(B54="","",VLOOKUP(B54,'[2]дартс-ком-л'!$B$7:$L$199,2,FALSE))</f>
        <v>20</v>
      </c>
      <c r="F54" s="557">
        <f>IF(B54="","",VLOOKUP(B54,'[2]дартс-ком-л'!$B$7:$L$199,3,FALSE))</f>
        <v>40</v>
      </c>
      <c r="G54" s="557">
        <f>IF(B54="","",VLOOKUP(B54,'[2]дартс-ком-л'!$B$7:$L$199,4,FALSE))</f>
        <v>20</v>
      </c>
      <c r="H54" s="557">
        <f>IF(B54="","",VLOOKUP(B54,'[2]дартс-ком-л'!$B$7:$L$199,5,FALSE))</f>
        <v>0</v>
      </c>
      <c r="I54" s="557">
        <f>IF(B54="","",VLOOKUP(B54,'[2]дартс-ком-л'!$B$7:$L$199,6,FALSE))</f>
        <v>0</v>
      </c>
      <c r="J54" s="557">
        <f>IF(B54="","",VLOOKUP(B54,'[2]дартс-ком-л'!$B$7:$L$199,7,FALSE))</f>
        <v>20</v>
      </c>
      <c r="K54" s="557">
        <f>IF(B54="","",VLOOKUP(B54,'[2]дартс-ком-л'!$B$7:$L$199,8,FALSE))</f>
        <v>0</v>
      </c>
      <c r="L54" s="557">
        <f>IF(B54="","",VLOOKUP(B54,'[2]дартс-ком-л'!$B$7:$L$199,9,FALSE))</f>
        <v>40</v>
      </c>
      <c r="M54" s="557">
        <f>IF(B54="","",VLOOKUP(B54,'[2]дартс-ком-л'!$B$7:$L$199,10,FALSE))</f>
        <v>0</v>
      </c>
      <c r="N54" s="557">
        <f>IF(B54="","",VLOOKUP(B54,'[2]дартс-ком-л'!$B$7:$L$199,11,FALSE))</f>
        <v>40</v>
      </c>
      <c r="O54" s="558">
        <f t="shared" si="0"/>
        <v>180</v>
      </c>
      <c r="P54" s="561">
        <v>47</v>
      </c>
    </row>
    <row r="55" spans="1:16" ht="16.5" customHeight="1">
      <c r="A55" s="553">
        <v>48</v>
      </c>
      <c r="B55" s="560" t="s">
        <v>257</v>
      </c>
      <c r="C55" s="555" t="s">
        <v>142</v>
      </c>
      <c r="D55" s="556" t="s">
        <v>97</v>
      </c>
      <c r="E55" s="557">
        <f>IF(B55="","",VLOOKUP(B55,'[2]дартс-ком-л'!$B$7:$L$199,2,FALSE))</f>
        <v>20</v>
      </c>
      <c r="F55" s="557">
        <f>IF(B55="","",VLOOKUP(B55,'[2]дартс-ком-л'!$B$7:$L$199,3,FALSE))</f>
        <v>0</v>
      </c>
      <c r="G55" s="557">
        <f>IF(B55="","",VLOOKUP(B55,'[2]дартс-ком-л'!$B$7:$L$199,4,FALSE))</f>
        <v>20</v>
      </c>
      <c r="H55" s="557">
        <f>IF(B55="","",VLOOKUP(B55,'[2]дартс-ком-л'!$B$7:$L$199,5,FALSE))</f>
        <v>0</v>
      </c>
      <c r="I55" s="557">
        <f>IF(B55="","",VLOOKUP(B55,'[2]дартс-ком-л'!$B$7:$L$199,6,FALSE))</f>
        <v>20</v>
      </c>
      <c r="J55" s="567">
        <f>IF(B55="","",VLOOKUP(B55,'[2]дартс-ком-л'!$B$7:$L$199,7,FALSE))</f>
        <v>80</v>
      </c>
      <c r="K55" s="557">
        <f>IF(B55="","",VLOOKUP(B55,'[2]дартс-ком-л'!$B$7:$L$199,8,FALSE))</f>
        <v>0</v>
      </c>
      <c r="L55" s="557">
        <f>IF(B55="","",VLOOKUP(B55,'[2]дартс-ком-л'!$B$7:$L$199,9,FALSE))</f>
        <v>20</v>
      </c>
      <c r="M55" s="557">
        <f>IF(B55="","",VLOOKUP(B55,'[2]дартс-ком-л'!$B$7:$L$199,10,FALSE))</f>
        <v>0</v>
      </c>
      <c r="N55" s="557">
        <f>IF(B55="","",VLOOKUP(B55,'[2]дартс-ком-л'!$B$7:$L$199,11,FALSE))</f>
        <v>0</v>
      </c>
      <c r="O55" s="558">
        <f t="shared" si="0"/>
        <v>160</v>
      </c>
      <c r="P55" s="561">
        <v>49</v>
      </c>
    </row>
    <row r="56" spans="1:16" ht="16.5" customHeight="1">
      <c r="A56" s="553">
        <v>49</v>
      </c>
      <c r="B56" s="560" t="s">
        <v>677</v>
      </c>
      <c r="C56" s="562" t="s">
        <v>386</v>
      </c>
      <c r="D56" s="556" t="s">
        <v>218</v>
      </c>
      <c r="E56" s="557">
        <f>IF(B56="","",VLOOKUP(B56,'[2]дартс-ком-л'!$B$7:$L$199,2,FALSE))</f>
        <v>0</v>
      </c>
      <c r="F56" s="557">
        <f>IF(B56="","",VLOOKUP(B56,'[2]дартс-ком-л'!$B$7:$L$199,3,FALSE))</f>
        <v>20</v>
      </c>
      <c r="G56" s="557">
        <f>IF(B56="","",VLOOKUP(B56,'[2]дартс-ком-л'!$B$7:$L$199,4,FALSE))</f>
        <v>0</v>
      </c>
      <c r="H56" s="557">
        <f>IF(B56="","",VLOOKUP(B56,'[2]дартс-ком-л'!$B$7:$L$199,5,FALSE))</f>
        <v>0</v>
      </c>
      <c r="I56" s="567">
        <f>IF(B56="","",VLOOKUP(B56,'[2]дартс-ком-л'!$B$7:$L$199,6,FALSE))</f>
        <v>60</v>
      </c>
      <c r="J56" s="557">
        <f>IF(B56="","",VLOOKUP(B56,'[2]дартс-ком-л'!$B$7:$L$199,7,FALSE))</f>
        <v>0</v>
      </c>
      <c r="K56" s="557">
        <f>IF(B56="","",VLOOKUP(B56,'[2]дартс-ком-л'!$B$7:$L$199,8,FALSE))</f>
        <v>60</v>
      </c>
      <c r="L56" s="557">
        <f>IF(B56="","",VLOOKUP(B56,'[2]дартс-ком-л'!$B$7:$L$199,9,FALSE))</f>
        <v>0</v>
      </c>
      <c r="M56" s="557">
        <f>IF(B56="","",VLOOKUP(B56,'[2]дартс-ком-л'!$B$7:$L$199,10,FALSE))</f>
        <v>20</v>
      </c>
      <c r="N56" s="557">
        <f>IF(B56="","",VLOOKUP(B56,'[2]дартс-ком-л'!$B$7:$L$199,11,FALSE))</f>
        <v>0</v>
      </c>
      <c r="O56" s="558">
        <f>SUM(E56:N56)</f>
        <v>160</v>
      </c>
      <c r="P56" s="561">
        <v>51</v>
      </c>
    </row>
    <row r="57" spans="1:16" ht="16.5" customHeight="1">
      <c r="A57" s="553">
        <v>50</v>
      </c>
      <c r="B57" s="560" t="s">
        <v>667</v>
      </c>
      <c r="C57" s="555" t="s">
        <v>16</v>
      </c>
      <c r="D57" s="556" t="s">
        <v>86</v>
      </c>
      <c r="E57" s="557">
        <f>IF(B57="","",VLOOKUP(B57,'[2]дартс-ком-л'!$B$7:$L$199,2,FALSE))</f>
        <v>0</v>
      </c>
      <c r="F57" s="563">
        <f>IF(B57="","",VLOOKUP(B57,'[2]дартс-ком-л'!$B$7:$L$199,3,FALSE))</f>
        <v>40</v>
      </c>
      <c r="G57" s="557">
        <f>IF(B57="","",VLOOKUP(B57,'[2]дартс-ком-л'!$B$7:$L$199,4,FALSE))</f>
        <v>0</v>
      </c>
      <c r="H57" s="567">
        <f>IF(B57="","",VLOOKUP(B57,'[2]дартс-ком-л'!$B$7:$L$199,5,FALSE))</f>
        <v>40</v>
      </c>
      <c r="I57" s="557">
        <f>IF(B57="","",VLOOKUP(B57,'[2]дартс-ком-л'!$B$7:$L$199,6,FALSE))</f>
        <v>0</v>
      </c>
      <c r="J57" s="557">
        <f>IF(B57="","",VLOOKUP(B57,'[2]дартс-ком-л'!$B$7:$L$199,7,FALSE))</f>
        <v>0</v>
      </c>
      <c r="K57" s="557">
        <f>IF(B57="","",VLOOKUP(B57,'[2]дартс-ком-л'!$B$7:$L$199,8,FALSE))</f>
        <v>0</v>
      </c>
      <c r="L57" s="557">
        <f>IF(B57="","",VLOOKUP(B57,'[2]дартс-ком-л'!$B$7:$L$199,9,FALSE))</f>
        <v>0</v>
      </c>
      <c r="M57" s="557">
        <f>IF(B57="","",VLOOKUP(B57,'[2]дартс-ком-л'!$B$7:$L$199,10,FALSE))</f>
        <v>40</v>
      </c>
      <c r="N57" s="557">
        <f>IF(B57="","",VLOOKUP(B57,'[2]дартс-ком-л'!$B$7:$L$199,11,FALSE))</f>
        <v>40</v>
      </c>
      <c r="O57" s="558">
        <f>SUM(E57:N57)</f>
        <v>160</v>
      </c>
      <c r="P57" s="561">
        <v>48</v>
      </c>
    </row>
    <row r="58" spans="1:16" ht="16.5" customHeight="1">
      <c r="A58" s="553">
        <v>51</v>
      </c>
      <c r="B58" s="560" t="s">
        <v>703</v>
      </c>
      <c r="C58" s="555" t="s">
        <v>381</v>
      </c>
      <c r="D58" s="556" t="s">
        <v>94</v>
      </c>
      <c r="E58" s="557">
        <f>IF(B58="","",VLOOKUP(B58,'[2]дартс-ком-л'!$B$7:$L$199,2,FALSE))</f>
        <v>0</v>
      </c>
      <c r="F58" s="563">
        <f>IF(B58="","",VLOOKUP(B58,'[2]дартс-ком-л'!$B$7:$L$199,3,FALSE))</f>
        <v>20</v>
      </c>
      <c r="G58" s="557">
        <f>IF(B58="","",VLOOKUP(B58,'[2]дартс-ком-л'!$B$7:$L$199,4,FALSE))</f>
        <v>0</v>
      </c>
      <c r="H58" s="557">
        <f>IF(B58="","",VLOOKUP(B58,'[2]дартс-ком-л'!$B$7:$L$199,5,FALSE))</f>
        <v>20</v>
      </c>
      <c r="I58" s="567">
        <f>IF(B58="","",VLOOKUP(B58,'[2]дартс-ком-л'!$B$7:$L$199,6,FALSE))</f>
        <v>40</v>
      </c>
      <c r="J58" s="557">
        <f>IF(B58="","",VLOOKUP(B58,'[2]дартс-ком-л'!$B$7:$L$199,7,FALSE))</f>
        <v>20</v>
      </c>
      <c r="K58" s="557">
        <f>IF(B58="","",VLOOKUP(B58,'[2]дартс-ком-л'!$B$7:$L$199,8,FALSE))</f>
        <v>20</v>
      </c>
      <c r="L58" s="557">
        <f>IF(B58="","",VLOOKUP(B58,'[2]дартс-ком-л'!$B$7:$L$199,9,FALSE))</f>
        <v>0</v>
      </c>
      <c r="M58" s="557">
        <f>IF(B58="","",VLOOKUP(B58,'[2]дартс-ком-л'!$B$7:$L$199,10,FALSE))</f>
        <v>20</v>
      </c>
      <c r="N58" s="557">
        <f>IF(B58="","",VLOOKUP(B58,'[2]дартс-ком-л'!$B$7:$L$199,11,FALSE))</f>
        <v>20</v>
      </c>
      <c r="O58" s="558">
        <f t="shared" si="0"/>
        <v>160</v>
      </c>
      <c r="P58" s="561">
        <v>50</v>
      </c>
    </row>
    <row r="59" spans="1:16" ht="16.5" customHeight="1">
      <c r="A59" s="553">
        <v>52</v>
      </c>
      <c r="B59" s="560" t="s">
        <v>681</v>
      </c>
      <c r="C59" s="555" t="s">
        <v>377</v>
      </c>
      <c r="D59" s="556" t="s">
        <v>96</v>
      </c>
      <c r="E59" s="557">
        <f>IF(B59="","",VLOOKUP(B59,'[2]дартс-ком-л'!$B$7:$L$199,2,FALSE))</f>
        <v>0</v>
      </c>
      <c r="F59" s="557">
        <f>IF(B59="","",VLOOKUP(B59,'[2]дартс-ком-л'!$B$7:$L$199,3,FALSE))</f>
        <v>0</v>
      </c>
      <c r="G59" s="557">
        <f>IF(B59="","",VLOOKUP(B59,'[2]дартс-ком-л'!$B$7:$L$199,4,FALSE))</f>
        <v>60</v>
      </c>
      <c r="H59" s="557">
        <f>IF(B59="","",VLOOKUP(B59,'[2]дартс-ком-л'!$B$7:$L$199,5,FALSE))</f>
        <v>20</v>
      </c>
      <c r="I59" s="557">
        <f>IF(B59="","",VLOOKUP(B59,'[2]дартс-ком-л'!$B$7:$L$199,6,FALSE))</f>
        <v>20</v>
      </c>
      <c r="J59" s="557">
        <f>IF(B59="","",VLOOKUP(B59,'[2]дартс-ком-л'!$B$7:$L$199,7,FALSE))</f>
        <v>20</v>
      </c>
      <c r="K59" s="557">
        <f>IF(B59="","",VLOOKUP(B59,'[2]дартс-ком-л'!$B$7:$L$199,8,FALSE))</f>
        <v>20</v>
      </c>
      <c r="L59" s="557">
        <f>IF(B59="","",VLOOKUP(B59,'[2]дартс-ком-л'!$B$7:$L$199,9,FALSE))</f>
        <v>0</v>
      </c>
      <c r="M59" s="557">
        <f>IF(B59="","",VLOOKUP(B59,'[2]дартс-ком-л'!$B$7:$L$199,10,FALSE))</f>
        <v>0</v>
      </c>
      <c r="N59" s="557">
        <f>IF(B59="","",VLOOKUP(B59,'[2]дартс-ком-л'!$B$7:$L$199,11,FALSE))</f>
        <v>0</v>
      </c>
      <c r="O59" s="558">
        <f t="shared" si="0"/>
        <v>140</v>
      </c>
      <c r="P59" s="561">
        <v>52</v>
      </c>
    </row>
    <row r="60" spans="1:16" ht="16.5" customHeight="1">
      <c r="A60" s="553">
        <v>53</v>
      </c>
      <c r="B60" s="560" t="s">
        <v>668</v>
      </c>
      <c r="C60" s="555" t="s">
        <v>16</v>
      </c>
      <c r="D60" s="556" t="s">
        <v>86</v>
      </c>
      <c r="E60" s="557">
        <f>IF(B60="","",VLOOKUP(B60,'[2]дартс-ком-л'!$B$7:$L$199,2,FALSE))</f>
        <v>0</v>
      </c>
      <c r="F60" s="557">
        <f>IF(B60="","",VLOOKUP(B60,'[2]дартс-ком-л'!$B$7:$L$199,3,FALSE))</f>
        <v>0</v>
      </c>
      <c r="G60" s="557">
        <f>IF(B60="","",VLOOKUP(B60,'[2]дартс-ком-л'!$B$7:$L$199,4,FALSE))</f>
        <v>0</v>
      </c>
      <c r="H60" s="557">
        <f>IF(B60="","",VLOOKUP(B60,'[2]дартс-ком-л'!$B$7:$L$199,5,FALSE))</f>
        <v>20</v>
      </c>
      <c r="I60" s="557">
        <f>IF(B60="","",VLOOKUP(B60,'[2]дартс-ком-л'!$B$7:$L$199,6,FALSE))</f>
        <v>0</v>
      </c>
      <c r="J60" s="557">
        <f>IF(B60="","",VLOOKUP(B60,'[2]дартс-ком-л'!$B$7:$L$199,7,FALSE))</f>
        <v>0</v>
      </c>
      <c r="K60" s="557">
        <f>IF(B60="","",VLOOKUP(B60,'[2]дартс-ком-л'!$B$7:$L$199,8,FALSE))</f>
        <v>20</v>
      </c>
      <c r="L60" s="557">
        <f>IF(B60="","",VLOOKUP(B60,'[2]дартс-ком-л'!$B$7:$L$199,9,FALSE))</f>
        <v>0</v>
      </c>
      <c r="M60" s="557">
        <f>IF(B60="","",VLOOKUP(B60,'[2]дартс-ком-л'!$B$7:$L$199,10,FALSE))</f>
        <v>0</v>
      </c>
      <c r="N60" s="557">
        <f>IF(B60="","",VLOOKUP(B60,'[2]дартс-ком-л'!$B$7:$L$199,11,FALSE))</f>
        <v>80</v>
      </c>
      <c r="O60" s="558">
        <f t="shared" si="0"/>
        <v>120</v>
      </c>
      <c r="P60" s="561">
        <v>53</v>
      </c>
    </row>
    <row r="61" spans="1:16" ht="16.5" customHeight="1">
      <c r="A61" s="553">
        <v>54</v>
      </c>
      <c r="B61" s="560" t="s">
        <v>682</v>
      </c>
      <c r="C61" s="555" t="s">
        <v>377</v>
      </c>
      <c r="D61" s="556" t="s">
        <v>96</v>
      </c>
      <c r="E61" s="557">
        <f>IF(B61="","",VLOOKUP(B61,'[2]дартс-ком-л'!$B$7:$L$199,2,FALSE))</f>
        <v>40</v>
      </c>
      <c r="F61" s="557">
        <f>IF(B61="","",VLOOKUP(B61,'[2]дартс-ком-л'!$B$7:$L$199,3,FALSE))</f>
        <v>0</v>
      </c>
      <c r="G61" s="557">
        <f>IF(B61="","",VLOOKUP(B61,'[2]дартс-ком-л'!$B$7:$L$199,4,FALSE))</f>
        <v>0</v>
      </c>
      <c r="H61" s="557">
        <f>IF(B61="","",VLOOKUP(B61,'[2]дартс-ком-л'!$B$7:$L$199,5,FALSE))</f>
        <v>0</v>
      </c>
      <c r="I61" s="557">
        <f>IF(B61="","",VLOOKUP(B61,'[2]дартс-ком-л'!$B$7:$L$199,6,FALSE))</f>
        <v>0</v>
      </c>
      <c r="J61" s="557">
        <f>IF(B61="","",VLOOKUP(B61,'[2]дартс-ком-л'!$B$7:$L$199,7,FALSE))</f>
        <v>0</v>
      </c>
      <c r="K61" s="557">
        <f>IF(B61="","",VLOOKUP(B61,'[2]дартс-ком-л'!$B$7:$L$199,8,FALSE))</f>
        <v>20</v>
      </c>
      <c r="L61" s="557">
        <f>IF(B61="","",VLOOKUP(B61,'[2]дартс-ком-л'!$B$7:$L$199,9,FALSE))</f>
        <v>20</v>
      </c>
      <c r="M61" s="557">
        <f>IF(B61="","",VLOOKUP(B61,'[2]дартс-ком-л'!$B$7:$L$199,10,FALSE))</f>
        <v>0</v>
      </c>
      <c r="N61" s="557">
        <f>IF(B61="","",VLOOKUP(B61,'[2]дартс-ком-л'!$B$7:$L$199,11,FALSE))</f>
        <v>0</v>
      </c>
      <c r="O61" s="558">
        <f t="shared" si="0"/>
        <v>80</v>
      </c>
      <c r="P61" s="561">
        <v>54</v>
      </c>
    </row>
    <row r="62" spans="1:16" ht="16.5" customHeight="1">
      <c r="A62" s="553">
        <v>55</v>
      </c>
      <c r="B62" s="560" t="s">
        <v>691</v>
      </c>
      <c r="C62" s="555" t="s">
        <v>142</v>
      </c>
      <c r="D62" s="556" t="s">
        <v>97</v>
      </c>
      <c r="E62" s="557">
        <f>IF(B62="","",VLOOKUP(B62,'[2]дартс-ком-л'!$B$7:$L$199,2,FALSE))</f>
        <v>0</v>
      </c>
      <c r="F62" s="557">
        <f>IF(B62="","",VLOOKUP(B62,'[2]дартс-ком-л'!$B$7:$L$199,3,FALSE))</f>
        <v>0</v>
      </c>
      <c r="G62" s="557">
        <f>IF(B62="","",VLOOKUP(B62,'[2]дартс-ком-л'!$B$7:$L$199,4,FALSE))</f>
        <v>20</v>
      </c>
      <c r="H62" s="557">
        <f>IF(B62="","",VLOOKUP(B62,'[2]дартс-ком-л'!$B$7:$L$199,5,FALSE))</f>
        <v>20</v>
      </c>
      <c r="I62" s="557">
        <f>IF(B62="","",VLOOKUP(B62,'[2]дартс-ком-л'!$B$7:$L$199,6,FALSE))</f>
        <v>40</v>
      </c>
      <c r="J62" s="557">
        <f>IF(B62="","",VLOOKUP(B62,'[2]дартс-ком-л'!$B$7:$L$199,7,FALSE))</f>
        <v>0</v>
      </c>
      <c r="K62" s="557">
        <f>IF(B62="","",VLOOKUP(B62,'[2]дартс-ком-л'!$B$7:$L$199,8,FALSE))</f>
        <v>0</v>
      </c>
      <c r="L62" s="557">
        <f>IF(B62="","",VLOOKUP(B62,'[2]дартс-ком-л'!$B$7:$L$199,9,FALSE))</f>
        <v>0</v>
      </c>
      <c r="M62" s="557">
        <f>IF(B62="","",VLOOKUP(B62,'[2]дартс-ком-л'!$B$7:$L$199,10,FALSE))</f>
        <v>0</v>
      </c>
      <c r="N62" s="557">
        <f>IF(B62="","",VLOOKUP(B62,'[2]дартс-ком-л'!$B$7:$L$199,11,FALSE))</f>
        <v>0</v>
      </c>
      <c r="O62" s="558">
        <f t="shared" si="0"/>
        <v>80</v>
      </c>
      <c r="P62" s="561">
        <v>54</v>
      </c>
    </row>
    <row r="63" spans="1:16" ht="16.5" customHeight="1">
      <c r="A63" s="577"/>
      <c r="B63" s="577"/>
      <c r="C63" s="578"/>
      <c r="D63" s="579"/>
      <c r="E63" s="580"/>
      <c r="F63" s="580"/>
      <c r="G63" s="580"/>
      <c r="H63" s="580"/>
      <c r="I63" s="580"/>
      <c r="J63" s="580"/>
      <c r="K63" s="580"/>
      <c r="L63" s="580"/>
      <c r="M63" s="580"/>
      <c r="N63" s="577"/>
      <c r="O63" s="579"/>
      <c r="P63" s="581"/>
    </row>
    <row r="64" spans="16:17" ht="16.5" customHeight="1">
      <c r="P64" s="531"/>
      <c r="Q64" s="119"/>
    </row>
    <row r="65" spans="1:16" ht="16.5" customHeight="1">
      <c r="A65" s="541" t="s">
        <v>4</v>
      </c>
      <c r="B65" s="542" t="s">
        <v>108</v>
      </c>
      <c r="C65" s="543" t="s">
        <v>125</v>
      </c>
      <c r="D65" s="541" t="s">
        <v>619</v>
      </c>
      <c r="E65" s="544"/>
      <c r="F65" s="545"/>
      <c r="G65" s="545"/>
      <c r="H65" s="545"/>
      <c r="I65" s="545" t="s">
        <v>724</v>
      </c>
      <c r="J65" s="545"/>
      <c r="K65" s="545"/>
      <c r="L65" s="545"/>
      <c r="M65" s="545"/>
      <c r="N65" s="546"/>
      <c r="O65" s="541" t="s">
        <v>79</v>
      </c>
      <c r="P65" s="547" t="s">
        <v>13</v>
      </c>
    </row>
    <row r="66" spans="1:16" ht="16.5" customHeight="1">
      <c r="A66" s="548" t="s">
        <v>5</v>
      </c>
      <c r="B66" s="582" t="s">
        <v>129</v>
      </c>
      <c r="C66" s="550"/>
      <c r="D66" s="548"/>
      <c r="E66" s="551">
        <v>1</v>
      </c>
      <c r="F66" s="551">
        <v>2</v>
      </c>
      <c r="G66" s="551">
        <v>3</v>
      </c>
      <c r="H66" s="551">
        <v>4</v>
      </c>
      <c r="I66" s="551">
        <v>5</v>
      </c>
      <c r="J66" s="551">
        <v>6</v>
      </c>
      <c r="K66" s="551">
        <v>7</v>
      </c>
      <c r="L66" s="551">
        <v>8</v>
      </c>
      <c r="M66" s="551">
        <v>9</v>
      </c>
      <c r="N66" s="551">
        <v>10</v>
      </c>
      <c r="O66" s="548" t="s">
        <v>28</v>
      </c>
      <c r="P66" s="552"/>
    </row>
    <row r="67" spans="1:16" ht="16.5" customHeight="1">
      <c r="A67" s="401" t="s">
        <v>83</v>
      </c>
      <c r="B67" s="583" t="s">
        <v>623</v>
      </c>
      <c r="C67" s="555" t="s">
        <v>405</v>
      </c>
      <c r="D67" s="556" t="s">
        <v>87</v>
      </c>
      <c r="E67" s="584">
        <f>IF(B67="","",VLOOKUP(B67,'[2]дартс-ком-л'!$B$7:$L$199,2,FALSE))</f>
        <v>40</v>
      </c>
      <c r="F67" s="584">
        <f>IF(B67="","",VLOOKUP(B67,'[2]дартс-ком-л'!$B$7:$L$199,3,FALSE))</f>
        <v>20</v>
      </c>
      <c r="G67" s="584">
        <f>IF(B67="","",VLOOKUP(B67,'[2]дартс-ком-л'!$B$7:$L$199,4,FALSE))</f>
        <v>60</v>
      </c>
      <c r="H67" s="584">
        <f>IF(B67="","",VLOOKUP(B67,'[2]дартс-ком-л'!$B$7:$L$199,5,FALSE))</f>
        <v>60</v>
      </c>
      <c r="I67" s="584">
        <f>IF(B67="","",VLOOKUP(B67,'[2]дартс-ком-л'!$B$7:$L$199,6,FALSE))</f>
        <v>100</v>
      </c>
      <c r="J67" s="584">
        <f>IF(B67="","",VLOOKUP(B67,'[2]дартс-ком-л'!$B$7:$L$199,7,FALSE))</f>
        <v>60</v>
      </c>
      <c r="K67" s="584">
        <f>IF(B67="","",VLOOKUP(B67,'[2]дартс-ком-л'!$B$7:$L$199,8,FALSE))</f>
        <v>20</v>
      </c>
      <c r="L67" s="584">
        <f>IF(B67="","",VLOOKUP(B67,'[2]дартс-ком-л'!$B$7:$L$199,9,FALSE))</f>
        <v>60</v>
      </c>
      <c r="M67" s="584">
        <f>IF(B67="","",VLOOKUP(B67,'[2]дартс-ком-л'!$B$7:$L$199,10,FALSE))</f>
        <v>40</v>
      </c>
      <c r="N67" s="585">
        <f>IF(B67="","",VLOOKUP(B67,'[2]дартс-ком-л'!$B$7:$L$199,11,FALSE))</f>
        <v>20</v>
      </c>
      <c r="O67" s="586">
        <f aca="true" t="shared" si="1" ref="O67:O98">SUM(E67:N67)</f>
        <v>480</v>
      </c>
      <c r="P67" s="559">
        <v>1</v>
      </c>
    </row>
    <row r="68" spans="1:16" ht="16.5" customHeight="1">
      <c r="A68" s="401" t="s">
        <v>86</v>
      </c>
      <c r="B68" s="583" t="s">
        <v>624</v>
      </c>
      <c r="C68" s="555" t="s">
        <v>405</v>
      </c>
      <c r="D68" s="556" t="s">
        <v>87</v>
      </c>
      <c r="E68" s="584">
        <f>IF(B68="","",VLOOKUP(B68,'[2]дартс-ком-л'!$B$7:$L$199,2,FALSE))</f>
        <v>40</v>
      </c>
      <c r="F68" s="584">
        <f>IF(B68="","",VLOOKUP(B68,'[2]дартс-ком-л'!$B$7:$L$199,3,FALSE))</f>
        <v>40</v>
      </c>
      <c r="G68" s="584">
        <f>IF(B68="","",VLOOKUP(B68,'[2]дартс-ком-л'!$B$7:$L$199,4,FALSE))</f>
        <v>20</v>
      </c>
      <c r="H68" s="584">
        <f>IF(B68="","",VLOOKUP(B68,'[2]дартс-ком-л'!$B$7:$L$199,5,FALSE))</f>
        <v>40</v>
      </c>
      <c r="I68" s="584">
        <f>IF(B68="","",VLOOKUP(B68,'[2]дартс-ком-л'!$B$7:$L$199,6,FALSE))</f>
        <v>20</v>
      </c>
      <c r="J68" s="584">
        <f>IF(B68="","",VLOOKUP(B68,'[2]дартс-ком-л'!$B$7:$L$199,7,FALSE))</f>
        <v>40</v>
      </c>
      <c r="K68" s="587">
        <f>IF(B68="","",VLOOKUP(B68,'[2]дартс-ком-л'!$B$7:$L$199,8,FALSE))</f>
        <v>140</v>
      </c>
      <c r="L68" s="584">
        <f>IF(B68="","",VLOOKUP(B68,'[2]дартс-ком-л'!$B$7:$L$199,9,FALSE))</f>
        <v>20</v>
      </c>
      <c r="M68" s="584">
        <f>IF(B68="","",VLOOKUP(B68,'[2]дартс-ком-л'!$B$7:$L$199,10,FALSE))</f>
        <v>40</v>
      </c>
      <c r="N68" s="585">
        <f>IF(B68="","",VLOOKUP(B68,'[2]дартс-ком-л'!$B$7:$L$199,11,FALSE))</f>
        <v>60</v>
      </c>
      <c r="O68" s="586">
        <f t="shared" si="1"/>
        <v>460</v>
      </c>
      <c r="P68" s="559">
        <v>2</v>
      </c>
    </row>
    <row r="69" spans="1:26" s="77" customFormat="1" ht="16.5" customHeight="1">
      <c r="A69" s="401" t="s">
        <v>87</v>
      </c>
      <c r="B69" s="583" t="s">
        <v>636</v>
      </c>
      <c r="C69" s="555" t="s">
        <v>49</v>
      </c>
      <c r="D69" s="556" t="s">
        <v>220</v>
      </c>
      <c r="E69" s="584">
        <f>IF(B69="","",VLOOKUP(B69,'[2]дартс-ком-л'!$B$7:$L$199,2,FALSE))</f>
        <v>80</v>
      </c>
      <c r="F69" s="587">
        <f>IF(B69="","",VLOOKUP(B69,'[2]дартс-ком-л'!$B$7:$L$199,3,FALSE))</f>
        <v>80</v>
      </c>
      <c r="G69" s="584">
        <f>IF(B69="","",VLOOKUP(B69,'[2]дартс-ком-л'!$B$7:$L$199,4,FALSE))</f>
        <v>0</v>
      </c>
      <c r="H69" s="584">
        <f>IF(B69="","",VLOOKUP(B69,'[2]дартс-ком-л'!$B$7:$L$199,5,FALSE))</f>
        <v>40</v>
      </c>
      <c r="I69" s="584">
        <f>IF(B69="","",VLOOKUP(B69,'[2]дартс-ком-л'!$B$7:$L$199,6,FALSE))</f>
        <v>40</v>
      </c>
      <c r="J69" s="584">
        <f>IF(B69="","",VLOOKUP(B69,'[2]дартс-ком-л'!$B$7:$L$199,7,FALSE))</f>
        <v>40</v>
      </c>
      <c r="K69" s="584">
        <f>IF(B69="","",VLOOKUP(B69,'[2]дартс-ком-л'!$B$7:$L$199,8,FALSE))</f>
        <v>60</v>
      </c>
      <c r="L69" s="584">
        <f>IF(B69="","",VLOOKUP(B69,'[2]дартс-ком-л'!$B$7:$L$199,9,FALSE))</f>
        <v>60</v>
      </c>
      <c r="M69" s="584">
        <f>IF(B69="","",VLOOKUP(B69,'[2]дартс-ком-л'!$B$7:$L$199,10,FALSE))</f>
        <v>40</v>
      </c>
      <c r="N69" s="585">
        <f>IF(B69="","",VLOOKUP(B69,'[2]дартс-ком-л'!$B$7:$L$199,11,FALSE))</f>
        <v>20</v>
      </c>
      <c r="O69" s="586">
        <f t="shared" si="1"/>
        <v>460</v>
      </c>
      <c r="P69" s="559">
        <v>3</v>
      </c>
      <c r="Q69" s="152"/>
      <c r="R69" s="152"/>
      <c r="S69" s="152"/>
      <c r="T69" s="152"/>
      <c r="U69" s="152"/>
      <c r="V69" s="152"/>
      <c r="W69" s="152"/>
      <c r="X69" s="152"/>
      <c r="Y69" s="152"/>
      <c r="Z69" s="152"/>
    </row>
    <row r="70" spans="1:16" ht="16.5" customHeight="1">
      <c r="A70" s="401" t="s">
        <v>89</v>
      </c>
      <c r="B70" s="588" t="s">
        <v>669</v>
      </c>
      <c r="C70" s="555" t="s">
        <v>16</v>
      </c>
      <c r="D70" s="556" t="s">
        <v>86</v>
      </c>
      <c r="E70" s="584">
        <f>IF(B70="","",VLOOKUP(B70,'[2]дартс-ком-л'!$B$7:$L$199,2,FALSE))</f>
        <v>20</v>
      </c>
      <c r="F70" s="584">
        <f>IF(B70="","",VLOOKUP(B70,'[2]дартс-ком-л'!$B$7:$L$199,3,FALSE))</f>
        <v>0</v>
      </c>
      <c r="G70" s="584">
        <f>IF(B70="","",VLOOKUP(B70,'[2]дартс-ком-л'!$B$7:$L$199,4,FALSE))</f>
        <v>20</v>
      </c>
      <c r="H70" s="584">
        <f>IF(B70="","",VLOOKUP(B70,'[2]дартс-ком-л'!$B$7:$L$199,5,FALSE))</f>
        <v>40</v>
      </c>
      <c r="I70" s="584">
        <f>IF(B70="","",VLOOKUP(B70,'[2]дартс-ком-л'!$B$7:$L$199,6,FALSE))</f>
        <v>60</v>
      </c>
      <c r="J70" s="584">
        <f>IF(B70="","",VLOOKUP(B70,'[2]дартс-ком-л'!$B$7:$L$199,7,FALSE))</f>
        <v>0</v>
      </c>
      <c r="K70" s="584">
        <f>IF(B70="","",VLOOKUP(B70,'[2]дартс-ком-л'!$B$7:$L$199,8,FALSE))</f>
        <v>60</v>
      </c>
      <c r="L70" s="584">
        <f>IF(B70="","",VLOOKUP(B70,'[2]дартс-ком-л'!$B$7:$L$199,9,FALSE))</f>
        <v>20</v>
      </c>
      <c r="M70" s="584">
        <f>IF(B70="","",VLOOKUP(B70,'[2]дартс-ком-л'!$B$7:$L$199,10,FALSE))</f>
        <v>60</v>
      </c>
      <c r="N70" s="585">
        <f>IF(B70="","",VLOOKUP(B70,'[2]дартс-ком-л'!$B$7:$L$199,11,FALSE))</f>
        <v>80</v>
      </c>
      <c r="O70" s="586">
        <f t="shared" si="1"/>
        <v>360</v>
      </c>
      <c r="P70" s="589">
        <v>4</v>
      </c>
    </row>
    <row r="71" spans="1:16" ht="16.5" customHeight="1">
      <c r="A71" s="401" t="s">
        <v>90</v>
      </c>
      <c r="B71" s="588" t="s">
        <v>630</v>
      </c>
      <c r="C71" s="555" t="s">
        <v>626</v>
      </c>
      <c r="D71" s="556" t="s">
        <v>89</v>
      </c>
      <c r="E71" s="584">
        <f>IF(B71="","",VLOOKUP(B71,'[2]дартс-ком-л'!$B$7:$L$199,2,FALSE))</f>
        <v>0</v>
      </c>
      <c r="F71" s="584">
        <f>IF(B71="","",VLOOKUP(B71,'[2]дартс-ком-л'!$B$7:$L$199,3,FALSE))</f>
        <v>20</v>
      </c>
      <c r="G71" s="584">
        <f>IF(B71="","",VLOOKUP(B71,'[2]дартс-ком-л'!$B$7:$L$199,4,FALSE))</f>
        <v>40</v>
      </c>
      <c r="H71" s="584">
        <f>IF(B71="","",VLOOKUP(B71,'[2]дартс-ком-л'!$B$7:$L$199,5,FALSE))</f>
        <v>40</v>
      </c>
      <c r="I71" s="590">
        <f>IF(B71="","",VLOOKUP(B71,'[2]дартс-ком-л'!$B$7:$L$199,6,FALSE))</f>
        <v>60</v>
      </c>
      <c r="J71" s="584">
        <f>IF(B71="","",VLOOKUP(B71,'[2]дартс-ком-л'!$B$7:$L$199,7,FALSE))</f>
        <v>20</v>
      </c>
      <c r="K71" s="590">
        <f>IF(B71="","",VLOOKUP(B71,'[2]дартс-ком-л'!$B$7:$L$199,8,FALSE))</f>
        <v>60</v>
      </c>
      <c r="L71" s="590">
        <f>IF(B71="","",VLOOKUP(B71,'[2]дартс-ком-л'!$B$7:$L$199,9,FALSE))</f>
        <v>60</v>
      </c>
      <c r="M71" s="584">
        <f>IF(B71="","",VLOOKUP(B71,'[2]дартс-ком-л'!$B$7:$L$199,10,FALSE))</f>
        <v>20</v>
      </c>
      <c r="N71" s="585">
        <f>IF(B71="","",VLOOKUP(B71,'[2]дартс-ком-л'!$B$7:$L$199,11,FALSE))</f>
        <v>20</v>
      </c>
      <c r="O71" s="586">
        <f t="shared" si="1"/>
        <v>340</v>
      </c>
      <c r="P71" s="589">
        <v>5</v>
      </c>
    </row>
    <row r="72" spans="1:16" ht="16.5" customHeight="1">
      <c r="A72" s="401" t="s">
        <v>92</v>
      </c>
      <c r="B72" s="588" t="s">
        <v>651</v>
      </c>
      <c r="C72" s="562" t="s">
        <v>19</v>
      </c>
      <c r="D72" s="556" t="s">
        <v>100</v>
      </c>
      <c r="E72" s="584">
        <f>IF(B72="","",VLOOKUP(B72,'[2]дартс-ком-л'!$B$7:$L$199,2,FALSE))</f>
        <v>40</v>
      </c>
      <c r="F72" s="590">
        <f>IF(B72="","",VLOOKUP(B72,'[2]дартс-ком-л'!$B$7:$L$199,3,FALSE))</f>
        <v>60</v>
      </c>
      <c r="G72" s="584">
        <f>IF(B72="","",VLOOKUP(B72,'[2]дартс-ком-л'!$B$7:$L$199,4,FALSE))</f>
        <v>40</v>
      </c>
      <c r="H72" s="584">
        <f>IF(B72="","",VLOOKUP(B72,'[2]дартс-ком-л'!$B$7:$L$199,5,FALSE))</f>
        <v>20</v>
      </c>
      <c r="I72" s="584">
        <f>IF(B72="","",VLOOKUP(B72,'[2]дартс-ком-л'!$B$7:$L$199,6,FALSE))</f>
        <v>20</v>
      </c>
      <c r="J72" s="584">
        <f>IF(B72="","",VLOOKUP(B72,'[2]дартс-ком-л'!$B$7:$L$199,7,FALSE))</f>
        <v>20</v>
      </c>
      <c r="K72" s="590">
        <f>IF(B72="","",VLOOKUP(B72,'[2]дартс-ком-л'!$B$7:$L$199,8,FALSE))</f>
        <v>60</v>
      </c>
      <c r="L72" s="584">
        <f>IF(B72="","",VLOOKUP(B72,'[2]дартс-ком-л'!$B$7:$L$199,9,FALSE))</f>
        <v>40</v>
      </c>
      <c r="M72" s="584">
        <f>IF(B72="","",VLOOKUP(B72,'[2]дартс-ком-л'!$B$7:$L$199,10,FALSE))</f>
        <v>20</v>
      </c>
      <c r="N72" s="585">
        <f>IF(B72="","",VLOOKUP(B72,'[2]дартс-ком-л'!$B$7:$L$199,11,FALSE))</f>
        <v>20</v>
      </c>
      <c r="O72" s="586">
        <f t="shared" si="1"/>
        <v>340</v>
      </c>
      <c r="P72" s="589">
        <v>6</v>
      </c>
    </row>
    <row r="73" spans="1:16" ht="16.5" customHeight="1">
      <c r="A73" s="401" t="s">
        <v>95</v>
      </c>
      <c r="B73" s="591" t="s">
        <v>652</v>
      </c>
      <c r="C73" s="562" t="s">
        <v>19</v>
      </c>
      <c r="D73" s="556" t="s">
        <v>100</v>
      </c>
      <c r="E73" s="584">
        <f>IF(B73="","",VLOOKUP(B73,'[2]дартс-ком-л'!$B$7:$L$199,2,FALSE))</f>
        <v>0</v>
      </c>
      <c r="F73" s="584">
        <f>IF(B73="","",VLOOKUP(B73,'[2]дартс-ком-л'!$B$7:$L$199,3,FALSE))</f>
        <v>0</v>
      </c>
      <c r="G73" s="592">
        <f>IF(B73="","",VLOOKUP(B73,'[2]дартс-ком-л'!$B$7:$L$199,4,FALSE))</f>
        <v>60</v>
      </c>
      <c r="H73" s="584">
        <f>IF(B73="","",VLOOKUP(B73,'[2]дартс-ком-л'!$B$7:$L$199,5,FALSE))</f>
        <v>40</v>
      </c>
      <c r="I73" s="584">
        <f>IF(B73="","",VLOOKUP(B73,'[2]дартс-ком-л'!$B$7:$L$199,6,FALSE))</f>
        <v>20</v>
      </c>
      <c r="J73" s="584">
        <f>IF(B73="","",VLOOKUP(B73,'[2]дартс-ком-л'!$B$7:$L$199,7,FALSE))</f>
        <v>20</v>
      </c>
      <c r="K73" s="584">
        <f>IF(B73="","",VLOOKUP(B73,'[2]дартс-ком-л'!$B$7:$L$199,8,FALSE))</f>
        <v>20</v>
      </c>
      <c r="L73" s="593">
        <f>IF(B73="","",VLOOKUP(B73,'[2]дартс-ком-л'!$B$7:$L$199,9,FALSE))</f>
        <v>80</v>
      </c>
      <c r="M73" s="594">
        <f>IF(B73="","",VLOOKUP(B73,'[2]дартс-ком-л'!$B$7:$L$199,10,FALSE))</f>
        <v>60</v>
      </c>
      <c r="N73" s="585">
        <f>IF(B73="","",VLOOKUP(B73,'[2]дартс-ком-л'!$B$7:$L$199,11,FALSE))</f>
        <v>0</v>
      </c>
      <c r="O73" s="586">
        <f t="shared" si="1"/>
        <v>300</v>
      </c>
      <c r="P73" s="589">
        <v>7</v>
      </c>
    </row>
    <row r="74" spans="1:16" ht="16.5" customHeight="1">
      <c r="A74" s="401" t="s">
        <v>96</v>
      </c>
      <c r="B74" s="588" t="s">
        <v>642</v>
      </c>
      <c r="C74" s="555" t="s">
        <v>639</v>
      </c>
      <c r="D74" s="556" t="s">
        <v>88</v>
      </c>
      <c r="E74" s="584">
        <f>IF(B74="","",VLOOKUP(B74,'[2]дартс-ком-л'!$B$7:$L$199,2,FALSE))</f>
        <v>0</v>
      </c>
      <c r="F74" s="584">
        <f>IF(B74="","",VLOOKUP(B74,'[2]дартс-ком-л'!$B$7:$L$199,3,FALSE))</f>
        <v>40</v>
      </c>
      <c r="G74" s="592">
        <f>IF(B74="","",VLOOKUP(B74,'[2]дартс-ком-л'!$B$7:$L$199,4,FALSE))</f>
        <v>60</v>
      </c>
      <c r="H74" s="584">
        <f>IF(B74="","",VLOOKUP(B74,'[2]дартс-ком-л'!$B$7:$L$199,5,FALSE))</f>
        <v>20</v>
      </c>
      <c r="I74" s="584">
        <f>IF(B74="","",VLOOKUP(B74,'[2]дартс-ком-л'!$B$7:$L$199,6,FALSE))</f>
        <v>0</v>
      </c>
      <c r="J74" s="584">
        <f>IF(B74="","",VLOOKUP(B74,'[2]дартс-ком-л'!$B$7:$L$199,7,FALSE))</f>
        <v>20</v>
      </c>
      <c r="K74" s="593">
        <f>IF(B74="","",VLOOKUP(B74,'[2]дартс-ком-л'!$B$7:$L$199,8,FALSE))</f>
        <v>80</v>
      </c>
      <c r="L74" s="584">
        <f>IF(B74="","",VLOOKUP(B74,'[2]дартс-ком-л'!$B$7:$L$199,9,FALSE))</f>
        <v>0</v>
      </c>
      <c r="M74" s="594">
        <f>IF(B74="","",VLOOKUP(B74,'[2]дартс-ком-л'!$B$7:$L$199,10,FALSE))</f>
        <v>40</v>
      </c>
      <c r="N74" s="585">
        <f>IF(B74="","",VLOOKUP(B74,'[2]дартс-ком-л'!$B$7:$L$199,11,FALSE))</f>
        <v>40</v>
      </c>
      <c r="O74" s="586">
        <f t="shared" si="1"/>
        <v>300</v>
      </c>
      <c r="P74" s="589">
        <v>8</v>
      </c>
    </row>
    <row r="75" spans="1:16" ht="16.5" customHeight="1">
      <c r="A75" s="401" t="s">
        <v>97</v>
      </c>
      <c r="B75" s="588" t="s">
        <v>330</v>
      </c>
      <c r="C75" s="555" t="s">
        <v>381</v>
      </c>
      <c r="D75" s="556" t="s">
        <v>94</v>
      </c>
      <c r="E75" s="584">
        <f>IF(B75="","",VLOOKUP(B75,'[2]дартс-ком-л'!$B$7:$L$199,2,FALSE))</f>
        <v>20</v>
      </c>
      <c r="F75" s="584">
        <f>IF(B75="","",VLOOKUP(B75,'[2]дартс-ком-л'!$B$7:$L$199,3,FALSE))</f>
        <v>20</v>
      </c>
      <c r="G75" s="584">
        <f>IF(B75="","",VLOOKUP(B75,'[2]дартс-ком-л'!$B$7:$L$199,4,FALSE))</f>
        <v>20</v>
      </c>
      <c r="H75" s="584">
        <f>IF(B75="","",VLOOKUP(B75,'[2]дартс-ком-л'!$B$7:$L$199,5,FALSE))</f>
        <v>80</v>
      </c>
      <c r="I75" s="584">
        <f>IF(B75="","",VLOOKUP(B75,'[2]дартс-ком-л'!$B$7:$L$199,6,FALSE))</f>
        <v>60</v>
      </c>
      <c r="J75" s="584">
        <f>IF(B75="","",VLOOKUP(B75,'[2]дартс-ком-л'!$B$7:$L$199,7,FALSE))</f>
        <v>20</v>
      </c>
      <c r="K75" s="584">
        <f>IF(B75="","",VLOOKUP(B75,'[2]дартс-ком-л'!$B$7:$L$199,8,FALSE))</f>
        <v>20</v>
      </c>
      <c r="L75" s="584">
        <f>IF(B75="","",VLOOKUP(B75,'[2]дартс-ком-л'!$B$7:$L$199,9,FALSE))</f>
        <v>40</v>
      </c>
      <c r="M75" s="584">
        <f>IF(B75="","",VLOOKUP(B75,'[2]дартс-ком-л'!$B$7:$L$199,10,FALSE))</f>
        <v>0</v>
      </c>
      <c r="N75" s="585">
        <f>IF(B75="","",VLOOKUP(B75,'[2]дартс-ком-л'!$B$7:$L$199,11,FALSE))</f>
        <v>0</v>
      </c>
      <c r="O75" s="586">
        <f t="shared" si="1"/>
        <v>280</v>
      </c>
      <c r="P75" s="589">
        <v>9</v>
      </c>
    </row>
    <row r="76" spans="1:16" ht="16.5" customHeight="1">
      <c r="A76" s="401" t="s">
        <v>99</v>
      </c>
      <c r="B76" s="588" t="s">
        <v>660</v>
      </c>
      <c r="C76" s="555" t="s">
        <v>728</v>
      </c>
      <c r="D76" s="556" t="s">
        <v>90</v>
      </c>
      <c r="E76" s="584">
        <f>IF(B76="","",VLOOKUP(B76,'[2]дартс-ком-л'!$B$7:$L$199,2,FALSE))</f>
        <v>20</v>
      </c>
      <c r="F76" s="584">
        <f>IF(B76="","",VLOOKUP(B76,'[2]дартс-ком-л'!$B$7:$L$199,3,FALSE))</f>
        <v>20</v>
      </c>
      <c r="G76" s="584">
        <f>IF(B76="","",VLOOKUP(B76,'[2]дартс-ком-л'!$B$7:$L$199,4,FALSE))</f>
        <v>40</v>
      </c>
      <c r="H76" s="584">
        <f>IF(B76="","",VLOOKUP(B76,'[2]дартс-ком-л'!$B$7:$L$199,5,FALSE))</f>
        <v>20</v>
      </c>
      <c r="I76" s="584">
        <f>IF(B76="","",VLOOKUP(B76,'[2]дартс-ком-л'!$B$7:$L$199,6,FALSE))</f>
        <v>0</v>
      </c>
      <c r="J76" s="595">
        <f>IF(B76="","",VLOOKUP(B76,'[2]дартс-ком-л'!$B$7:$L$199,7,FALSE))</f>
        <v>60</v>
      </c>
      <c r="K76" s="584">
        <f>IF(B76="","",VLOOKUP(B76,'[2]дартс-ком-л'!$B$7:$L$199,8,FALSE))</f>
        <v>0</v>
      </c>
      <c r="L76" s="584">
        <f>IF(B76="","",VLOOKUP(B76,'[2]дартс-ком-л'!$B$7:$L$199,9,FALSE))</f>
        <v>0</v>
      </c>
      <c r="M76" s="587">
        <f>IF(B76="","",VLOOKUP(B76,'[2]дартс-ком-л'!$B$7:$L$199,10,FALSE))</f>
        <v>80</v>
      </c>
      <c r="N76" s="585">
        <f>IF(B76="","",VLOOKUP(B76,'[2]дартс-ком-л'!$B$7:$L$199,11,FALSE))</f>
        <v>0</v>
      </c>
      <c r="O76" s="586">
        <f t="shared" si="1"/>
        <v>240</v>
      </c>
      <c r="P76" s="589">
        <v>10</v>
      </c>
    </row>
    <row r="77" spans="1:16" ht="16.5" customHeight="1">
      <c r="A77" s="401" t="s">
        <v>88</v>
      </c>
      <c r="B77" s="588" t="s">
        <v>631</v>
      </c>
      <c r="C77" s="555" t="s">
        <v>626</v>
      </c>
      <c r="D77" s="556" t="s">
        <v>89</v>
      </c>
      <c r="E77" s="584">
        <f>IF(B77="","",VLOOKUP(B77,'[2]дартс-ком-л'!$B$7:$L$199,2,FALSE))</f>
        <v>20</v>
      </c>
      <c r="F77" s="584">
        <f>IF(B77="","",VLOOKUP(B77,'[2]дартс-ком-л'!$B$7:$L$199,3,FALSE))</f>
        <v>40</v>
      </c>
      <c r="G77" s="584">
        <f>IF(B77="","",VLOOKUP(B77,'[2]дартс-ком-л'!$B$7:$L$199,4,FALSE))</f>
        <v>20</v>
      </c>
      <c r="H77" s="584">
        <f>IF(B77="","",VLOOKUP(B77,'[2]дартс-ком-л'!$B$7:$L$199,5,FALSE))</f>
        <v>0</v>
      </c>
      <c r="I77" s="584">
        <f>IF(B77="","",VLOOKUP(B77,'[2]дартс-ком-л'!$B$7:$L$199,6,FALSE))</f>
        <v>0</v>
      </c>
      <c r="J77" s="595">
        <f>IF(B77="","",VLOOKUP(B77,'[2]дартс-ком-л'!$B$7:$L$199,7,FALSE))</f>
        <v>40</v>
      </c>
      <c r="K77" s="584">
        <f>IF(B77="","",VLOOKUP(B77,'[2]дартс-ком-л'!$B$7:$L$199,8,FALSE))</f>
        <v>0</v>
      </c>
      <c r="L77" s="584">
        <f>IF(B77="","",VLOOKUP(B77,'[2]дартс-ком-л'!$B$7:$L$199,9,FALSE))</f>
        <v>40</v>
      </c>
      <c r="M77" s="584">
        <f>IF(B77="","",VLOOKUP(B77,'[2]дартс-ком-л'!$B$7:$L$199,10,FALSE))</f>
        <v>0</v>
      </c>
      <c r="N77" s="587">
        <f>IF(B77="","",VLOOKUP(B77,'[2]дартс-ком-л'!$B$7:$L$199,11,FALSE))</f>
        <v>80</v>
      </c>
      <c r="O77" s="586">
        <f t="shared" si="1"/>
        <v>240</v>
      </c>
      <c r="P77" s="589">
        <v>11</v>
      </c>
    </row>
    <row r="78" spans="1:16" ht="16.5" customHeight="1">
      <c r="A78" s="401" t="s">
        <v>94</v>
      </c>
      <c r="B78" s="588" t="s">
        <v>664</v>
      </c>
      <c r="C78" s="562" t="s">
        <v>21</v>
      </c>
      <c r="D78" s="556" t="s">
        <v>92</v>
      </c>
      <c r="E78" s="584">
        <f>IF(B78="","",VLOOKUP(B78,'[2]дартс-ком-л'!$B$7:$L$199,2,FALSE))</f>
        <v>40</v>
      </c>
      <c r="F78" s="584">
        <f>IF(B78="","",VLOOKUP(B78,'[2]дартс-ком-л'!$B$7:$L$199,3,FALSE))</f>
        <v>40</v>
      </c>
      <c r="G78" s="584">
        <f>IF(B78="","",VLOOKUP(B78,'[2]дартс-ком-л'!$B$7:$L$199,4,FALSE))</f>
        <v>0</v>
      </c>
      <c r="H78" s="584">
        <f>IF(B78="","",VLOOKUP(B78,'[2]дартс-ком-л'!$B$7:$L$199,5,FALSE))</f>
        <v>20</v>
      </c>
      <c r="I78" s="584">
        <f>IF(B78="","",VLOOKUP(B78,'[2]дартс-ком-л'!$B$7:$L$199,6,FALSE))</f>
        <v>0</v>
      </c>
      <c r="J78" s="595">
        <f>IF(B78="","",VLOOKUP(B78,'[2]дартс-ком-л'!$B$7:$L$199,7,FALSE))</f>
        <v>40</v>
      </c>
      <c r="K78" s="584">
        <f>IF(B78="","",VLOOKUP(B78,'[2]дартс-ком-л'!$B$7:$L$199,8,FALSE))</f>
        <v>20</v>
      </c>
      <c r="L78" s="584">
        <f>IF(B78="","",VLOOKUP(B78,'[2]дартс-ком-л'!$B$7:$L$199,9,FALSE))</f>
        <v>0</v>
      </c>
      <c r="M78" s="584">
        <f>IF(B78="","",VLOOKUP(B78,'[2]дартс-ком-л'!$B$7:$L$199,10,FALSE))</f>
        <v>0</v>
      </c>
      <c r="N78" s="587">
        <f>IF(B78="","",VLOOKUP(B78,'[2]дартс-ком-л'!$B$7:$L$199,11,FALSE))</f>
        <v>80</v>
      </c>
      <c r="O78" s="586">
        <f t="shared" si="1"/>
        <v>240</v>
      </c>
      <c r="P78" s="589">
        <v>11</v>
      </c>
    </row>
    <row r="79" spans="1:16" ht="16.5" customHeight="1">
      <c r="A79" s="401" t="s">
        <v>100</v>
      </c>
      <c r="B79" s="588" t="s">
        <v>688</v>
      </c>
      <c r="C79" s="555" t="s">
        <v>725</v>
      </c>
      <c r="D79" s="556" t="s">
        <v>83</v>
      </c>
      <c r="E79" s="584">
        <f>IF(B79="","",VLOOKUP(B79,'[2]дартс-ком-л'!$B$7:$L$199,2,FALSE))</f>
        <v>20</v>
      </c>
      <c r="F79" s="584">
        <f>IF(B79="","",VLOOKUP(B79,'[2]дартс-ком-л'!$B$7:$L$199,3,FALSE))</f>
        <v>0</v>
      </c>
      <c r="G79" s="584">
        <f>IF(B79="","",VLOOKUP(B79,'[2]дартс-ком-л'!$B$7:$L$199,4,FALSE))</f>
        <v>40</v>
      </c>
      <c r="H79" s="584">
        <f>IF(B79="","",VLOOKUP(B79,'[2]дартс-ком-л'!$B$7:$L$199,5,FALSE))</f>
        <v>20</v>
      </c>
      <c r="I79" s="584">
        <f>IF(B79="","",VLOOKUP(B79,'[2]дартс-ком-л'!$B$7:$L$199,6,FALSE))</f>
        <v>0</v>
      </c>
      <c r="J79" s="584">
        <f>IF(B79="","",VLOOKUP(B79,'[2]дартс-ком-л'!$B$7:$L$199,7,FALSE))</f>
        <v>0</v>
      </c>
      <c r="K79" s="584">
        <f>IF(B79="","",VLOOKUP(B79,'[2]дартс-ком-л'!$B$7:$L$199,8,FALSE))</f>
        <v>0</v>
      </c>
      <c r="L79" s="584">
        <f>IF(B79="","",VLOOKUP(B79,'[2]дартс-ком-л'!$B$7:$L$199,9,FALSE))</f>
        <v>60</v>
      </c>
      <c r="M79" s="584">
        <f>IF(B79="","",VLOOKUP(B79,'[2]дартс-ком-л'!$B$7:$L$199,10,FALSE))</f>
        <v>40</v>
      </c>
      <c r="N79" s="587">
        <f>IF(B79="","",VLOOKUP(B79,'[2]дартс-ком-л'!$B$7:$L$199,11,FALSE))</f>
        <v>60</v>
      </c>
      <c r="O79" s="586">
        <f t="shared" si="1"/>
        <v>240</v>
      </c>
      <c r="P79" s="589">
        <v>13</v>
      </c>
    </row>
    <row r="80" spans="1:16" ht="16.5" customHeight="1">
      <c r="A80" s="401" t="s">
        <v>101</v>
      </c>
      <c r="B80" s="588" t="s">
        <v>678</v>
      </c>
      <c r="C80" s="562" t="s">
        <v>386</v>
      </c>
      <c r="D80" s="556" t="s">
        <v>218</v>
      </c>
      <c r="E80" s="584">
        <f>IF(B80="","",VLOOKUP(B80,'[2]дартс-ком-л'!$B$7:$L$199,2,FALSE))</f>
        <v>0</v>
      </c>
      <c r="F80" s="584">
        <f>IF(B80="","",VLOOKUP(B80,'[2]дартс-ком-л'!$B$7:$L$199,3,FALSE))</f>
        <v>20</v>
      </c>
      <c r="G80" s="584">
        <f>IF(B80="","",VLOOKUP(B80,'[2]дартс-ком-л'!$B$7:$L$199,4,FALSE))</f>
        <v>40</v>
      </c>
      <c r="H80" s="584">
        <f>IF(B80="","",VLOOKUP(B80,'[2]дартс-ком-л'!$B$7:$L$199,5,FALSE))</f>
        <v>60</v>
      </c>
      <c r="I80" s="584">
        <f>IF(B80="","",VLOOKUP(B80,'[2]дартс-ком-л'!$B$7:$L$199,6,FALSE))</f>
        <v>0</v>
      </c>
      <c r="J80" s="584">
        <f>IF(B80="","",VLOOKUP(B80,'[2]дартс-ком-л'!$B$7:$L$199,7,FALSE))</f>
        <v>0</v>
      </c>
      <c r="K80" s="584">
        <f>IF(B80="","",VLOOKUP(B80,'[2]дартс-ком-л'!$B$7:$L$199,8,FALSE))</f>
        <v>0</v>
      </c>
      <c r="L80" s="584">
        <f>IF(B80="","",VLOOKUP(B80,'[2]дартс-ком-л'!$B$7:$L$199,9,FALSE))</f>
        <v>20</v>
      </c>
      <c r="M80" s="596">
        <f>IF(B80="","",VLOOKUP(B80,'[2]дартс-ком-л'!$B$7:$L$199,10,FALSE))</f>
        <v>80</v>
      </c>
      <c r="N80" s="585">
        <f>IF(B80="","",VLOOKUP(B80,'[2]дартс-ком-л'!$B$7:$L$199,11,FALSE))</f>
        <v>0</v>
      </c>
      <c r="O80" s="586">
        <f t="shared" si="1"/>
        <v>220</v>
      </c>
      <c r="P80" s="589">
        <v>13.5</v>
      </c>
    </row>
    <row r="81" spans="1:16" ht="16.5" customHeight="1">
      <c r="A81" s="401" t="s">
        <v>91</v>
      </c>
      <c r="B81" s="588" t="s">
        <v>224</v>
      </c>
      <c r="C81" s="555" t="s">
        <v>728</v>
      </c>
      <c r="D81" s="556" t="s">
        <v>90</v>
      </c>
      <c r="E81" s="584">
        <f>IF(B81="","",VLOOKUP(B81,'[2]дартс-ком-л'!$B$7:$L$199,2,FALSE))</f>
        <v>20</v>
      </c>
      <c r="F81" s="584">
        <f>IF(B81="","",VLOOKUP(B81,'[2]дартс-ком-л'!$B$7:$L$199,3,FALSE))</f>
        <v>20</v>
      </c>
      <c r="G81" s="584">
        <f>IF(B81="","",VLOOKUP(B81,'[2]дартс-ком-л'!$B$7:$L$199,4,FALSE))</f>
        <v>20</v>
      </c>
      <c r="H81" s="584">
        <f>IF(B81="","",VLOOKUP(B81,'[2]дартс-ком-л'!$B$7:$L$199,5,FALSE))</f>
        <v>20</v>
      </c>
      <c r="I81" s="584">
        <f>IF(B81="","",VLOOKUP(B81,'[2]дартс-ком-л'!$B$7:$L$199,6,FALSE))</f>
        <v>20</v>
      </c>
      <c r="J81" s="584">
        <f>IF(B81="","",VLOOKUP(B81,'[2]дартс-ком-л'!$B$7:$L$199,7,FALSE))</f>
        <v>20</v>
      </c>
      <c r="K81" s="596">
        <f>IF(B81="","",VLOOKUP(B81,'[2]дартс-ком-л'!$B$7:$L$199,8,FALSE))</f>
        <v>40</v>
      </c>
      <c r="L81" s="584">
        <f>IF(B81="","",VLOOKUP(B81,'[2]дартс-ком-л'!$B$7:$L$199,9,FALSE))</f>
        <v>20</v>
      </c>
      <c r="M81" s="584">
        <f>IF(B81="","",VLOOKUP(B81,'[2]дартс-ком-л'!$B$7:$L$199,10,FALSE))</f>
        <v>20</v>
      </c>
      <c r="N81" s="585">
        <f>IF(B81="","",VLOOKUP(B81,'[2]дартс-ком-л'!$B$7:$L$199,11,FALSE))</f>
        <v>20</v>
      </c>
      <c r="O81" s="586">
        <f t="shared" si="1"/>
        <v>220</v>
      </c>
      <c r="P81" s="589">
        <v>14.4</v>
      </c>
    </row>
    <row r="82" spans="1:16" ht="16.5" customHeight="1">
      <c r="A82" s="401" t="s">
        <v>85</v>
      </c>
      <c r="B82" s="591" t="s">
        <v>647</v>
      </c>
      <c r="C82" s="555" t="s">
        <v>727</v>
      </c>
      <c r="D82" s="556" t="s">
        <v>91</v>
      </c>
      <c r="E82" s="584">
        <f>IF(B82="","",VLOOKUP(B82,'[2]дартс-ком-л'!$B$7:$L$199,2,FALSE))</f>
        <v>0</v>
      </c>
      <c r="F82" s="590">
        <f>IF(B82="","",VLOOKUP(B82,'[2]дартс-ком-л'!$B$7:$L$199,3,FALSE))</f>
        <v>60</v>
      </c>
      <c r="G82" s="584">
        <f>IF(B82="","",VLOOKUP(B82,'[2]дартс-ком-л'!$B$7:$L$199,4,FALSE))</f>
        <v>0</v>
      </c>
      <c r="H82" s="584">
        <f>IF(B82="","",VLOOKUP(B82,'[2]дартс-ком-л'!$B$7:$L$199,5,FALSE))</f>
        <v>20</v>
      </c>
      <c r="I82" s="584">
        <f>IF(B82="","",VLOOKUP(B82,'[2]дартс-ком-л'!$B$7:$L$199,6,FALSE))</f>
        <v>20</v>
      </c>
      <c r="J82" s="584">
        <f>IF(B82="","",VLOOKUP(B82,'[2]дартс-ком-л'!$B$7:$L$199,7,FALSE))</f>
        <v>20</v>
      </c>
      <c r="K82" s="584">
        <f>IF(B82="","",VLOOKUP(B82,'[2]дартс-ком-л'!$B$7:$L$199,8,FALSE))</f>
        <v>0</v>
      </c>
      <c r="L82" s="584">
        <f>IF(B82="","",VLOOKUP(B82,'[2]дартс-ком-л'!$B$7:$L$199,9,FALSE))</f>
        <v>60</v>
      </c>
      <c r="M82" s="584">
        <f>IF(B82="","",VLOOKUP(B82,'[2]дартс-ком-л'!$B$7:$L$199,10,FALSE))</f>
        <v>20</v>
      </c>
      <c r="N82" s="585">
        <f>IF(B82="","",VLOOKUP(B82,'[2]дартс-ком-л'!$B$7:$L$199,11,FALSE))</f>
        <v>0</v>
      </c>
      <c r="O82" s="586">
        <f t="shared" si="1"/>
        <v>200</v>
      </c>
      <c r="P82" s="589">
        <v>16</v>
      </c>
    </row>
    <row r="83" spans="1:16" ht="16.5" customHeight="1">
      <c r="A83" s="401" t="s">
        <v>216</v>
      </c>
      <c r="B83" s="588" t="s">
        <v>673</v>
      </c>
      <c r="C83" s="555" t="s">
        <v>380</v>
      </c>
      <c r="D83" s="556" t="s">
        <v>213</v>
      </c>
      <c r="E83" s="590">
        <f>IF(B83="","",VLOOKUP(B83,'[2]дартс-ком-л'!$B$7:$L$199,2,FALSE))</f>
        <v>40</v>
      </c>
      <c r="F83" s="584">
        <f>IF(B83="","",VLOOKUP(B83,'[2]дартс-ком-л'!$B$7:$L$199,3,FALSE))</f>
        <v>0</v>
      </c>
      <c r="G83" s="584">
        <f>IF(B83="","",VLOOKUP(B83,'[2]дартс-ком-л'!$B$7:$L$199,4,FALSE))</f>
        <v>40</v>
      </c>
      <c r="H83" s="584">
        <f>IF(B83="","",VLOOKUP(B83,'[2]дартс-ком-л'!$B$7:$L$199,5,FALSE))</f>
        <v>0</v>
      </c>
      <c r="I83" s="584">
        <f>IF(B83="","",VLOOKUP(B83,'[2]дартс-ком-л'!$B$7:$L$199,6,FALSE))</f>
        <v>20</v>
      </c>
      <c r="J83" s="584">
        <f>IF(B83="","",VLOOKUP(B83,'[2]дартс-ком-л'!$B$7:$L$199,7,FALSE))</f>
        <v>40</v>
      </c>
      <c r="K83" s="584">
        <f>IF(B83="","",VLOOKUP(B83,'[2]дартс-ком-л'!$B$7:$L$199,8,FALSE))</f>
        <v>40</v>
      </c>
      <c r="L83" s="584">
        <f>IF(B83="","",VLOOKUP(B83,'[2]дартс-ком-л'!$B$7:$L$199,9,FALSE))</f>
        <v>0</v>
      </c>
      <c r="M83" s="584">
        <f>IF(B83="","",VLOOKUP(B83,'[2]дартс-ком-л'!$B$7:$L$199,10,FALSE))</f>
        <v>20</v>
      </c>
      <c r="N83" s="585">
        <f>IF(B83="","",VLOOKUP(B83,'[2]дартс-ком-л'!$B$7:$L$199,11,FALSE))</f>
        <v>0</v>
      </c>
      <c r="O83" s="586">
        <f t="shared" si="1"/>
        <v>200</v>
      </c>
      <c r="P83" s="589">
        <v>17</v>
      </c>
    </row>
    <row r="84" spans="1:16" ht="16.5" customHeight="1">
      <c r="A84" s="401" t="s">
        <v>218</v>
      </c>
      <c r="B84" s="588" t="s">
        <v>637</v>
      </c>
      <c r="C84" s="555" t="s">
        <v>49</v>
      </c>
      <c r="D84" s="556" t="s">
        <v>220</v>
      </c>
      <c r="E84" s="584">
        <f>IF(B84="","",VLOOKUP(B84,'[2]дартс-ком-л'!$B$7:$L$199,2,FALSE))</f>
        <v>40</v>
      </c>
      <c r="F84" s="584">
        <f>IF(B84="","",VLOOKUP(B84,'[2]дартс-ком-л'!$B$7:$L$199,3,FALSE))</f>
        <v>0</v>
      </c>
      <c r="G84" s="584">
        <f>IF(B84="","",VLOOKUP(B84,'[2]дартс-ком-л'!$B$7:$L$199,4,FALSE))</f>
        <v>0</v>
      </c>
      <c r="H84" s="584">
        <f>IF(B84="","",VLOOKUP(B84,'[2]дартс-ком-л'!$B$7:$L$199,5,FALSE))</f>
        <v>0</v>
      </c>
      <c r="I84" s="584">
        <f>IF(B84="","",VLOOKUP(B84,'[2]дартс-ком-л'!$B$7:$L$199,6,FALSE))</f>
        <v>0</v>
      </c>
      <c r="J84" s="584">
        <f>IF(B84="","",VLOOKUP(B84,'[2]дартс-ком-л'!$B$7:$L$199,7,FALSE))</f>
        <v>0</v>
      </c>
      <c r="K84" s="584">
        <f>IF(B84="","",VLOOKUP(B84,'[2]дартс-ком-л'!$B$7:$L$199,8,FALSE))</f>
        <v>20</v>
      </c>
      <c r="L84" s="587">
        <f>IF(B84="","",VLOOKUP(B84,'[2]дартс-ком-л'!$B$7:$L$199,9,FALSE))</f>
        <v>80</v>
      </c>
      <c r="M84" s="584">
        <f>IF(B84="","",VLOOKUP(B84,'[2]дартс-ком-л'!$B$7:$L$199,10,FALSE))</f>
        <v>20</v>
      </c>
      <c r="N84" s="585">
        <f>IF(B84="","",VLOOKUP(B84,'[2]дартс-ком-л'!$B$7:$L$199,11,FALSE))</f>
        <v>20</v>
      </c>
      <c r="O84" s="586">
        <f t="shared" si="1"/>
        <v>180</v>
      </c>
      <c r="P84" s="589">
        <v>18.4</v>
      </c>
    </row>
    <row r="85" spans="1:16" ht="16.5" customHeight="1">
      <c r="A85" s="401" t="s">
        <v>220</v>
      </c>
      <c r="B85" s="588" t="s">
        <v>632</v>
      </c>
      <c r="C85" s="555" t="s">
        <v>626</v>
      </c>
      <c r="D85" s="556" t="s">
        <v>89</v>
      </c>
      <c r="E85" s="584">
        <f>IF(B85="","",VLOOKUP(B85,'[2]дартс-ком-л'!$B$7:$L$199,2,FALSE))</f>
        <v>20</v>
      </c>
      <c r="F85" s="584">
        <f>IF(B85="","",VLOOKUP(B85,'[2]дартс-ком-л'!$B$7:$L$199,3,FALSE))</f>
        <v>0</v>
      </c>
      <c r="G85" s="584">
        <f>IF(B85="","",VLOOKUP(B85,'[2]дартс-ком-л'!$B$7:$L$199,4,FALSE))</f>
        <v>20</v>
      </c>
      <c r="H85" s="584">
        <f>IF(B85="","",VLOOKUP(B85,'[2]дартс-ком-л'!$B$7:$L$199,5,FALSE))</f>
        <v>0</v>
      </c>
      <c r="I85" s="584">
        <f>IF(B85="","",VLOOKUP(B85,'[2]дартс-ком-л'!$B$7:$L$199,6,FALSE))</f>
        <v>20</v>
      </c>
      <c r="J85" s="584">
        <f>IF(B85="","",VLOOKUP(B85,'[2]дартс-ком-л'!$B$7:$L$199,7,FALSE))</f>
        <v>0</v>
      </c>
      <c r="K85" s="584">
        <f>IF(B85="","",VLOOKUP(B85,'[2]дартс-ком-л'!$B$7:$L$199,8,FALSE))</f>
        <v>20</v>
      </c>
      <c r="L85" s="587">
        <f>IF(B85="","",VLOOKUP(B85,'[2]дартс-ком-л'!$B$7:$L$199,9,FALSE))</f>
        <v>60</v>
      </c>
      <c r="M85" s="584">
        <f>IF(B85="","",VLOOKUP(B85,'[2]дартс-ком-л'!$B$7:$L$199,10,FALSE))</f>
        <v>0</v>
      </c>
      <c r="N85" s="585">
        <f>IF(B85="","",VLOOKUP(B85,'[2]дартс-ком-л'!$B$7:$L$199,11,FALSE))</f>
        <v>40</v>
      </c>
      <c r="O85" s="586">
        <f t="shared" si="1"/>
        <v>180</v>
      </c>
      <c r="P85" s="589">
        <v>19</v>
      </c>
    </row>
    <row r="86" spans="1:16" ht="16.5" customHeight="1">
      <c r="A86" s="401" t="s">
        <v>213</v>
      </c>
      <c r="B86" s="588" t="s">
        <v>661</v>
      </c>
      <c r="C86" s="555" t="s">
        <v>728</v>
      </c>
      <c r="D86" s="556" t="s">
        <v>90</v>
      </c>
      <c r="E86" s="584">
        <f>IF(B86="","",VLOOKUP(B86,'[2]дартс-ком-л'!$B$7:$L$199,2,FALSE))</f>
        <v>20</v>
      </c>
      <c r="F86" s="584">
        <f>IF(B86="","",VLOOKUP(B86,'[2]дартс-ком-л'!$B$7:$L$199,3,FALSE))</f>
        <v>20</v>
      </c>
      <c r="G86" s="584">
        <f>IF(B86="","",VLOOKUP(B86,'[2]дартс-ком-л'!$B$7:$L$199,4,FALSE))</f>
        <v>0</v>
      </c>
      <c r="H86" s="584">
        <f>IF(B86="","",VLOOKUP(B86,'[2]дартс-ком-л'!$B$7:$L$199,5,FALSE))</f>
        <v>0</v>
      </c>
      <c r="I86" s="584">
        <f>IF(B86="","",VLOOKUP(B86,'[2]дартс-ком-л'!$B$7:$L$199,6,FALSE))</f>
        <v>0</v>
      </c>
      <c r="J86" s="584">
        <f>IF(B86="","",VLOOKUP(B86,'[2]дартс-ком-л'!$B$7:$L$199,7,FALSE))</f>
        <v>20</v>
      </c>
      <c r="K86" s="584">
        <f>IF(B86="","",VLOOKUP(B86,'[2]дартс-ком-л'!$B$7:$L$199,8,FALSE))</f>
        <v>40</v>
      </c>
      <c r="L86" s="584">
        <f>IF(B86="","",VLOOKUP(B86,'[2]дартс-ком-л'!$B$7:$L$199,9,FALSE))</f>
        <v>20</v>
      </c>
      <c r="M86" s="584">
        <f>IF(B86="","",VLOOKUP(B86,'[2]дартс-ком-л'!$B$7:$L$199,10,FALSE))</f>
        <v>0</v>
      </c>
      <c r="N86" s="587">
        <f>IF(B86="","",VLOOKUP(B86,'[2]дартс-ком-л'!$B$7:$L$199,11,FALSE))</f>
        <v>60</v>
      </c>
      <c r="O86" s="586">
        <f t="shared" si="1"/>
        <v>180</v>
      </c>
      <c r="P86" s="589">
        <v>19</v>
      </c>
    </row>
    <row r="87" spans="1:16" ht="16.5" customHeight="1">
      <c r="A87" s="401" t="s">
        <v>215</v>
      </c>
      <c r="B87" s="588" t="s">
        <v>638</v>
      </c>
      <c r="C87" s="555" t="s">
        <v>49</v>
      </c>
      <c r="D87" s="556" t="s">
        <v>220</v>
      </c>
      <c r="E87" s="584">
        <f>IF(B87="","",VLOOKUP(B87,'[2]дартс-ком-л'!$B$7:$L$199,2,FALSE))</f>
        <v>0</v>
      </c>
      <c r="F87" s="584">
        <f>IF(B87="","",VLOOKUP(B87,'[2]дартс-ком-л'!$B$7:$L$199,3,FALSE))</f>
        <v>0</v>
      </c>
      <c r="G87" s="584">
        <f>IF(B87="","",VLOOKUP(B87,'[2]дартс-ком-л'!$B$7:$L$199,4,FALSE))</f>
        <v>0</v>
      </c>
      <c r="H87" s="584">
        <f>IF(B87="","",VLOOKUP(B87,'[2]дартс-ком-л'!$B$7:$L$199,5,FALSE))</f>
        <v>20</v>
      </c>
      <c r="I87" s="584">
        <f>IF(B87="","",VLOOKUP(B87,'[2]дартс-ком-л'!$B$7:$L$199,6,FALSE))</f>
        <v>20</v>
      </c>
      <c r="J87" s="584">
        <f>IF(B87="","",VLOOKUP(B87,'[2]дартс-ком-л'!$B$7:$L$199,7,FALSE))</f>
        <v>40</v>
      </c>
      <c r="K87" s="584">
        <f>IF(B87="","",VLOOKUP(B87,'[2]дартс-ком-л'!$B$7:$L$199,8,FALSE))</f>
        <v>0</v>
      </c>
      <c r="L87" s="584">
        <f>IF(B87="","",VLOOKUP(B87,'[2]дартс-ком-л'!$B$7:$L$199,9,FALSE))</f>
        <v>20</v>
      </c>
      <c r="M87" s="587">
        <f>IF(B87="","",VLOOKUP(B87,'[2]дартс-ком-л'!$B$7:$L$199,10,FALSE))</f>
        <v>60</v>
      </c>
      <c r="N87" s="585">
        <f>IF(B87="","",VLOOKUP(B87,'[2]дартс-ком-л'!$B$7:$L$199,11,FALSE))</f>
        <v>20</v>
      </c>
      <c r="O87" s="586">
        <f t="shared" si="1"/>
        <v>180</v>
      </c>
      <c r="P87" s="589">
        <v>19</v>
      </c>
    </row>
    <row r="88" spans="1:16" ht="16.5" customHeight="1">
      <c r="A88" s="401" t="s">
        <v>217</v>
      </c>
      <c r="B88" s="588" t="s">
        <v>201</v>
      </c>
      <c r="C88" s="562" t="s">
        <v>21</v>
      </c>
      <c r="D88" s="556" t="s">
        <v>92</v>
      </c>
      <c r="E88" s="596">
        <f>IF(B88="","",VLOOKUP(B88,'[2]дартс-ком-л'!$B$7:$L$199,2,FALSE))</f>
        <v>40</v>
      </c>
      <c r="F88" s="584">
        <f>IF(B88="","",VLOOKUP(B88,'[2]дартс-ком-л'!$B$7:$L$199,3,FALSE))</f>
        <v>20</v>
      </c>
      <c r="G88" s="584">
        <f>IF(B88="","",VLOOKUP(B88,'[2]дартс-ком-л'!$B$7:$L$199,4,FALSE))</f>
        <v>20</v>
      </c>
      <c r="H88" s="584">
        <f>IF(B88="","",VLOOKUP(B88,'[2]дартс-ком-л'!$B$7:$L$199,5,FALSE))</f>
        <v>20</v>
      </c>
      <c r="I88" s="584">
        <f>IF(B88="","",VLOOKUP(B88,'[2]дартс-ком-л'!$B$7:$L$199,6,FALSE))</f>
        <v>0</v>
      </c>
      <c r="J88" s="584">
        <f>IF(B88="","",VLOOKUP(B88,'[2]дартс-ком-л'!$B$7:$L$199,7,FALSE))</f>
        <v>0</v>
      </c>
      <c r="K88" s="587">
        <f>IF(B88="","",VLOOKUP(B88,'[2]дартс-ком-л'!$B$7:$L$199,8,FALSE))</f>
        <v>40</v>
      </c>
      <c r="L88" s="584">
        <f>IF(B88="","",VLOOKUP(B88,'[2]дартс-ком-л'!$B$7:$L$199,9,FALSE))</f>
        <v>0</v>
      </c>
      <c r="M88" s="584">
        <f>IF(B88="","",VLOOKUP(B88,'[2]дартс-ком-л'!$B$7:$L$199,10,FALSE))</f>
        <v>20</v>
      </c>
      <c r="N88" s="585">
        <f>IF(B88="","",VLOOKUP(B88,'[2]дартс-ком-л'!$B$7:$L$199,11,FALSE))</f>
        <v>20</v>
      </c>
      <c r="O88" s="586">
        <f t="shared" si="1"/>
        <v>180</v>
      </c>
      <c r="P88" s="589">
        <v>22</v>
      </c>
    </row>
    <row r="89" spans="1:16" ht="16.5" customHeight="1">
      <c r="A89" s="401" t="s">
        <v>219</v>
      </c>
      <c r="B89" s="588" t="s">
        <v>708</v>
      </c>
      <c r="C89" s="562" t="s">
        <v>241</v>
      </c>
      <c r="D89" s="556" t="s">
        <v>101</v>
      </c>
      <c r="E89" s="596">
        <f>IF(B89="","",VLOOKUP(B89,'[2]дартс-ком-л'!$B$7:$L$199,2,FALSE))</f>
        <v>20</v>
      </c>
      <c r="F89" s="584">
        <f>IF(B89="","",VLOOKUP(B89,'[2]дартс-ком-л'!$B$7:$L$199,3,FALSE))</f>
        <v>20</v>
      </c>
      <c r="G89" s="584">
        <f>IF(B89="","",VLOOKUP(B89,'[2]дартс-ком-л'!$B$7:$L$199,4,FALSE))</f>
        <v>20</v>
      </c>
      <c r="H89" s="584">
        <f>IF(B89="","",VLOOKUP(B89,'[2]дартс-ком-л'!$B$7:$L$199,5,FALSE))</f>
        <v>20</v>
      </c>
      <c r="I89" s="584">
        <f>IF(B89="","",VLOOKUP(B89,'[2]дартс-ком-л'!$B$7:$L$199,6,FALSE))</f>
        <v>0</v>
      </c>
      <c r="J89" s="584">
        <f>IF(B89="","",VLOOKUP(B89,'[2]дартс-ком-л'!$B$7:$L$199,7,FALSE))</f>
        <v>20</v>
      </c>
      <c r="K89" s="587">
        <f>IF(B89="","",VLOOKUP(B89,'[2]дартс-ком-л'!$B$7:$L$199,8,FALSE))</f>
        <v>40</v>
      </c>
      <c r="L89" s="584">
        <f>IF(B89="","",VLOOKUP(B89,'[2]дартс-ком-л'!$B$7:$L$199,9,FALSE))</f>
        <v>20</v>
      </c>
      <c r="M89" s="584">
        <f>IF(B89="","",VLOOKUP(B89,'[2]дартс-ком-л'!$B$7:$L$199,10,FALSE))</f>
        <v>20</v>
      </c>
      <c r="N89" s="585">
        <f>IF(B89="","",VLOOKUP(B89,'[2]дартс-ком-л'!$B$7:$L$199,11,FALSE))</f>
        <v>0</v>
      </c>
      <c r="O89" s="586">
        <f t="shared" si="1"/>
        <v>180</v>
      </c>
      <c r="P89" s="589">
        <v>23</v>
      </c>
    </row>
    <row r="90" spans="1:16" ht="16.5" customHeight="1">
      <c r="A90" s="401" t="s">
        <v>214</v>
      </c>
      <c r="B90" s="588" t="s">
        <v>712</v>
      </c>
      <c r="C90" s="555" t="s">
        <v>372</v>
      </c>
      <c r="D90" s="556" t="s">
        <v>85</v>
      </c>
      <c r="E90" s="584">
        <f>IF(B90="","",VLOOKUP(B90,'[2]дартс-ком-л'!$B$7:$L$199,2,FALSE))</f>
        <v>20</v>
      </c>
      <c r="F90" s="584">
        <f>IF(B90="","",VLOOKUP(B90,'[2]дартс-ком-л'!$B$7:$L$199,3,FALSE))</f>
        <v>0</v>
      </c>
      <c r="G90" s="584">
        <f>IF(B90="","",VLOOKUP(B90,'[2]дартс-ком-л'!$B$7:$L$199,4,FALSE))</f>
        <v>20</v>
      </c>
      <c r="H90" s="584">
        <f>IF(B90="","",VLOOKUP(B90,'[2]дартс-ком-л'!$B$7:$L$199,5,FALSE))</f>
        <v>20</v>
      </c>
      <c r="I90" s="584">
        <f>IF(B90="","",VLOOKUP(B90,'[2]дартс-ком-л'!$B$7:$L$199,6,FALSE))</f>
        <v>20</v>
      </c>
      <c r="J90" s="584">
        <f>IF(B90="","",VLOOKUP(B90,'[2]дартс-ком-л'!$B$7:$L$199,7,FALSE))</f>
        <v>0</v>
      </c>
      <c r="K90" s="584">
        <f>IF(B90="","",VLOOKUP(B90,'[2]дартс-ком-л'!$B$7:$L$199,8,FALSE))</f>
        <v>0</v>
      </c>
      <c r="L90" s="587">
        <f>IF(B90="","",VLOOKUP(B90,'[2]дартс-ком-л'!$B$7:$L$199,9,FALSE))</f>
        <v>40</v>
      </c>
      <c r="M90" s="584">
        <f>IF(B90="","",VLOOKUP(B90,'[2]дартс-ком-л'!$B$7:$L$199,10,FALSE))</f>
        <v>20</v>
      </c>
      <c r="N90" s="585">
        <f>IF(B90="","",VLOOKUP(B90,'[2]дартс-ком-л'!$B$7:$L$199,11,FALSE))</f>
        <v>40</v>
      </c>
      <c r="O90" s="586">
        <f t="shared" si="1"/>
        <v>180</v>
      </c>
      <c r="P90" s="589">
        <v>24</v>
      </c>
    </row>
    <row r="91" spans="1:16" ht="16.5" customHeight="1">
      <c r="A91" s="401" t="s">
        <v>461</v>
      </c>
      <c r="B91" s="591" t="s">
        <v>683</v>
      </c>
      <c r="C91" s="555" t="s">
        <v>377</v>
      </c>
      <c r="D91" s="556" t="s">
        <v>96</v>
      </c>
      <c r="E91" s="584">
        <f>IF(B91="","",VLOOKUP(B91,'[2]дартс-ком-л'!$B$7:$L$199,2,FALSE))</f>
        <v>0</v>
      </c>
      <c r="F91" s="584">
        <f>IF(B91="","",VLOOKUP(B91,'[2]дартс-ком-л'!$B$7:$L$199,3,FALSE))</f>
        <v>20</v>
      </c>
      <c r="G91" s="584">
        <f>IF(B91="","",VLOOKUP(B91,'[2]дартс-ком-л'!$B$7:$L$199,4,FALSE))</f>
        <v>0</v>
      </c>
      <c r="H91" s="584">
        <f>IF(B91="","",VLOOKUP(B91,'[2]дартс-ком-л'!$B$7:$L$199,5,FALSE))</f>
        <v>0</v>
      </c>
      <c r="I91" s="584">
        <f>IF(B91="","",VLOOKUP(B91,'[2]дартс-ком-л'!$B$7:$L$199,6,FALSE))</f>
        <v>0</v>
      </c>
      <c r="J91" s="584">
        <f>IF(B91="","",VLOOKUP(B91,'[2]дартс-ком-л'!$B$7:$L$199,7,FALSE))</f>
        <v>0</v>
      </c>
      <c r="K91" s="584">
        <f>IF(B91="","",VLOOKUP(B91,'[2]дартс-ком-л'!$B$7:$L$199,8,FALSE))</f>
        <v>0</v>
      </c>
      <c r="L91" s="592">
        <f>IF(B91="","",VLOOKUP(B91,'[2]дартс-ком-л'!$B$7:$L$199,9,FALSE))</f>
        <v>80</v>
      </c>
      <c r="M91" s="584">
        <f>IF(B91="","",VLOOKUP(B91,'[2]дартс-ком-л'!$B$7:$L$199,10,FALSE))</f>
        <v>40</v>
      </c>
      <c r="N91" s="585">
        <f>IF(B91="","",VLOOKUP(B91,'[2]дартс-ком-л'!$B$7:$L$199,11,FALSE))</f>
        <v>20</v>
      </c>
      <c r="O91" s="586">
        <f t="shared" si="1"/>
        <v>160</v>
      </c>
      <c r="P91" s="589">
        <v>25</v>
      </c>
    </row>
    <row r="92" spans="1:16" ht="16.5" customHeight="1">
      <c r="A92" s="401" t="s">
        <v>420</v>
      </c>
      <c r="B92" s="588" t="s">
        <v>329</v>
      </c>
      <c r="C92" s="555" t="s">
        <v>381</v>
      </c>
      <c r="D92" s="556" t="s">
        <v>94</v>
      </c>
      <c r="E92" s="584">
        <f>IF(B92="","",VLOOKUP(B92,'[2]дартс-ком-л'!$B$7:$L$199,2,FALSE))</f>
        <v>20</v>
      </c>
      <c r="F92" s="584">
        <f>IF(B92="","",VLOOKUP(B92,'[2]дартс-ком-л'!$B$7:$L$199,3,FALSE))</f>
        <v>0</v>
      </c>
      <c r="G92" s="584">
        <f>IF(B92="","",VLOOKUP(B92,'[2]дартс-ком-л'!$B$7:$L$199,4,FALSE))</f>
        <v>20</v>
      </c>
      <c r="H92" s="584">
        <f>IF(B92="","",VLOOKUP(B92,'[2]дартс-ком-л'!$B$7:$L$199,5,FALSE))</f>
        <v>20</v>
      </c>
      <c r="I92" s="584">
        <f>IF(B92="","",VLOOKUP(B92,'[2]дартс-ком-л'!$B$7:$L$199,6,FALSE))</f>
        <v>0</v>
      </c>
      <c r="J92" s="584">
        <f>IF(B92="","",VLOOKUP(B92,'[2]дартс-ком-л'!$B$7:$L$199,7,FALSE))</f>
        <v>0</v>
      </c>
      <c r="K92" s="592">
        <f>IF(B92="","",VLOOKUP(B92,'[2]дартс-ком-л'!$B$7:$L$199,8,FALSE))</f>
        <v>60</v>
      </c>
      <c r="L92" s="584">
        <f>IF(B92="","",VLOOKUP(B92,'[2]дартс-ком-л'!$B$7:$L$199,9,FALSE))</f>
        <v>20</v>
      </c>
      <c r="M92" s="584">
        <f>IF(B92="","",VLOOKUP(B92,'[2]дартс-ком-л'!$B$7:$L$199,10,FALSE))</f>
        <v>0</v>
      </c>
      <c r="N92" s="585">
        <f>IF(B92="","",VLOOKUP(B92,'[2]дартс-ком-л'!$B$7:$L$199,11,FALSE))</f>
        <v>20</v>
      </c>
      <c r="O92" s="586">
        <f t="shared" si="1"/>
        <v>160</v>
      </c>
      <c r="P92" s="589">
        <v>26</v>
      </c>
    </row>
    <row r="93" spans="1:16" ht="16.5" customHeight="1">
      <c r="A93" s="401" t="s">
        <v>433</v>
      </c>
      <c r="B93" s="588" t="s">
        <v>698</v>
      </c>
      <c r="C93" s="562" t="s">
        <v>392</v>
      </c>
      <c r="D93" s="556" t="s">
        <v>95</v>
      </c>
      <c r="E93" s="584">
        <f>IF(B93="","",VLOOKUP(B93,'[2]дартс-ком-л'!$B$7:$L$199,2,FALSE))</f>
        <v>0</v>
      </c>
      <c r="F93" s="584">
        <f>IF(B93="","",VLOOKUP(B93,'[2]дартс-ком-л'!$B$7:$L$199,3,FALSE))</f>
        <v>20</v>
      </c>
      <c r="G93" s="584">
        <f>IF(B93="","",VLOOKUP(B93,'[2]дартс-ком-л'!$B$7:$L$199,4,FALSE))</f>
        <v>20</v>
      </c>
      <c r="H93" s="584">
        <f>IF(B93="","",VLOOKUP(B93,'[2]дартс-ком-л'!$B$7:$L$199,5,FALSE))</f>
        <v>0</v>
      </c>
      <c r="I93" s="584">
        <f>IF(B93="","",VLOOKUP(B93,'[2]дартс-ком-л'!$B$7:$L$199,6,FALSE))</f>
        <v>20</v>
      </c>
      <c r="J93" s="584">
        <f>IF(B93="","",VLOOKUP(B93,'[2]дартс-ком-л'!$B$7:$L$199,7,FALSE))</f>
        <v>20</v>
      </c>
      <c r="K93" s="584">
        <f>IF(B93="","",VLOOKUP(B93,'[2]дартс-ком-л'!$B$7:$L$199,8,FALSE))</f>
        <v>0</v>
      </c>
      <c r="L93" s="592">
        <f>IF(B93="","",VLOOKUP(B93,'[2]дартс-ком-л'!$B$7:$L$199,9,FALSE))</f>
        <v>40</v>
      </c>
      <c r="M93" s="584">
        <f>IF(B93="","",VLOOKUP(B93,'[2]дартс-ком-л'!$B$7:$L$199,10,FALSE))</f>
        <v>20</v>
      </c>
      <c r="N93" s="585">
        <f>IF(B93="","",VLOOKUP(B93,'[2]дартс-ком-л'!$B$7:$L$199,11,FALSE))</f>
        <v>20</v>
      </c>
      <c r="O93" s="586">
        <f t="shared" si="1"/>
        <v>160</v>
      </c>
      <c r="P93" s="589">
        <v>27</v>
      </c>
    </row>
    <row r="94" spans="1:16" ht="16.5" customHeight="1">
      <c r="A94" s="401" t="s">
        <v>445</v>
      </c>
      <c r="B94" s="588" t="s">
        <v>656</v>
      </c>
      <c r="C94" s="555" t="s">
        <v>653</v>
      </c>
      <c r="D94" s="556" t="s">
        <v>99</v>
      </c>
      <c r="E94" s="584">
        <f>IF(B94="","",VLOOKUP(B94,'[2]дартс-ком-л'!$B$7:$L$199,2,FALSE))</f>
        <v>20</v>
      </c>
      <c r="F94" s="584">
        <f>IF(B94="","",VLOOKUP(B94,'[2]дартс-ком-л'!$B$7:$L$199,3,FALSE))</f>
        <v>0</v>
      </c>
      <c r="G94" s="584">
        <f>IF(B94="","",VLOOKUP(B94,'[2]дартс-ком-л'!$B$7:$L$199,4,FALSE))</f>
        <v>0</v>
      </c>
      <c r="H94" s="584">
        <f>IF(B94="","",VLOOKUP(B94,'[2]дартс-ком-л'!$B$7:$L$199,5,FALSE))</f>
        <v>0</v>
      </c>
      <c r="I94" s="584">
        <f>IF(B94="","",VLOOKUP(B94,'[2]дартс-ком-л'!$B$7:$L$199,6,FALSE))</f>
        <v>20</v>
      </c>
      <c r="J94" s="584">
        <f>IF(B94="","",VLOOKUP(B94,'[2]дартс-ком-л'!$B$7:$L$199,7,FALSE))</f>
        <v>0</v>
      </c>
      <c r="K94" s="584">
        <f>IF(B94="","",VLOOKUP(B94,'[2]дартс-ком-л'!$B$7:$L$199,8,FALSE))</f>
        <v>0</v>
      </c>
      <c r="L94" s="597">
        <f>IF(B94="","",VLOOKUP(B94,'[2]дартс-ком-л'!$B$7:$L$199,9,FALSE))</f>
        <v>40</v>
      </c>
      <c r="M94" s="584">
        <f>IF(B94="","",VLOOKUP(B94,'[2]дартс-ком-л'!$B$7:$L$199,10,FALSE))</f>
        <v>0</v>
      </c>
      <c r="N94" s="595">
        <f>IF(B94="","",VLOOKUP(B94,'[2]дартс-ком-л'!$B$7:$L$199,11,FALSE))</f>
        <v>60</v>
      </c>
      <c r="O94" s="586">
        <f t="shared" si="1"/>
        <v>140</v>
      </c>
      <c r="P94" s="589">
        <v>28</v>
      </c>
    </row>
    <row r="95" spans="1:16" ht="16.5" customHeight="1">
      <c r="A95" s="401" t="s">
        <v>457</v>
      </c>
      <c r="B95" s="588" t="s">
        <v>717</v>
      </c>
      <c r="C95" s="555" t="s">
        <v>726</v>
      </c>
      <c r="D95" s="556" t="s">
        <v>216</v>
      </c>
      <c r="E95" s="584">
        <f>IF(B95="","",VLOOKUP(B95,'[2]дартс-ком-л'!$B$7:$L$199,2,FALSE))</f>
        <v>0</v>
      </c>
      <c r="F95" s="584">
        <f>IF(B95="","",VLOOKUP(B95,'[2]дартс-ком-л'!$B$7:$L$199,3,FALSE))</f>
        <v>20</v>
      </c>
      <c r="G95" s="584">
        <f>IF(B95="","",VLOOKUP(B95,'[2]дартс-ком-л'!$B$7:$L$199,4,FALSE))</f>
        <v>0</v>
      </c>
      <c r="H95" s="584">
        <f>IF(B95="","",VLOOKUP(B95,'[2]дартс-ком-л'!$B$7:$L$199,5,FALSE))</f>
        <v>0</v>
      </c>
      <c r="I95" s="584">
        <f>IF(B95="","",VLOOKUP(B95,'[2]дартс-ком-л'!$B$7:$L$199,6,FALSE))</f>
        <v>0</v>
      </c>
      <c r="J95" s="595">
        <f>IF(B95="","",VLOOKUP(B95,'[2]дартс-ком-л'!$B$7:$L$199,7,FALSE))</f>
        <v>60</v>
      </c>
      <c r="K95" s="584">
        <f>IF(B95="","",VLOOKUP(B95,'[2]дартс-ком-л'!$B$7:$L$199,8,FALSE))</f>
        <v>20</v>
      </c>
      <c r="L95" s="584">
        <f>IF(B95="","",VLOOKUP(B95,'[2]дартс-ком-л'!$B$7:$L$199,9,FALSE))</f>
        <v>0</v>
      </c>
      <c r="M95" s="597">
        <f>IF(B95="","",VLOOKUP(B95,'[2]дартс-ком-л'!$B$7:$L$199,10,FALSE))</f>
        <v>40</v>
      </c>
      <c r="N95" s="585">
        <f>IF(B95="","",VLOOKUP(B95,'[2]дартс-ком-л'!$B$7:$L$199,11,FALSE))</f>
        <v>0</v>
      </c>
      <c r="O95" s="586">
        <f t="shared" si="1"/>
        <v>140</v>
      </c>
      <c r="P95" s="589">
        <v>28</v>
      </c>
    </row>
    <row r="96" spans="1:16" ht="16.5" customHeight="1">
      <c r="A96" s="401" t="s">
        <v>424</v>
      </c>
      <c r="B96" s="591" t="s">
        <v>684</v>
      </c>
      <c r="C96" s="555" t="s">
        <v>377</v>
      </c>
      <c r="D96" s="556" t="s">
        <v>96</v>
      </c>
      <c r="E96" s="595">
        <f>IF(B96="","",VLOOKUP(B96,'[2]дартс-ком-л'!$B$7:$L$199,2,FALSE))</f>
        <v>60</v>
      </c>
      <c r="F96" s="584">
        <f>IF(B96="","",VLOOKUP(B96,'[2]дартс-ком-л'!$B$7:$L$199,3,FALSE))</f>
        <v>0</v>
      </c>
      <c r="G96" s="597">
        <f>IF(B96="","",VLOOKUP(B96,'[2]дартс-ком-л'!$B$7:$L$199,4,FALSE))</f>
        <v>20</v>
      </c>
      <c r="H96" s="584">
        <f>IF(B96="","",VLOOKUP(B96,'[2]дартс-ком-л'!$B$7:$L$199,5,FALSE))</f>
        <v>20</v>
      </c>
      <c r="I96" s="584">
        <f>IF(B96="","",VLOOKUP(B96,'[2]дартс-ком-л'!$B$7:$L$199,6,FALSE))</f>
        <v>0</v>
      </c>
      <c r="J96" s="584">
        <f>IF(B96="","",VLOOKUP(B96,'[2]дартс-ком-л'!$B$7:$L$199,7,FALSE))</f>
        <v>20</v>
      </c>
      <c r="K96" s="584">
        <f>IF(B96="","",VLOOKUP(B96,'[2]дартс-ком-л'!$B$7:$L$199,8,FALSE))</f>
        <v>0</v>
      </c>
      <c r="L96" s="584">
        <f>IF(B96="","",VLOOKUP(B96,'[2]дартс-ком-л'!$B$7:$L$199,9,FALSE))</f>
        <v>20</v>
      </c>
      <c r="M96" s="584">
        <f>IF(B96="","",VLOOKUP(B96,'[2]дартс-ком-л'!$B$7:$L$199,10,FALSE))</f>
        <v>0</v>
      </c>
      <c r="N96" s="585">
        <f>IF(B96="","",VLOOKUP(B96,'[2]дартс-ком-л'!$B$7:$L$199,11,FALSE))</f>
        <v>0</v>
      </c>
      <c r="O96" s="586">
        <f t="shared" si="1"/>
        <v>140</v>
      </c>
      <c r="P96" s="589">
        <v>30</v>
      </c>
    </row>
    <row r="97" spans="1:16" ht="16.5" customHeight="1">
      <c r="A97" s="401" t="s">
        <v>436</v>
      </c>
      <c r="B97" s="588" t="s">
        <v>670</v>
      </c>
      <c r="C97" s="555" t="s">
        <v>16</v>
      </c>
      <c r="D97" s="556" t="s">
        <v>86</v>
      </c>
      <c r="E97" s="587">
        <f>IF(B97="","",VLOOKUP(B97,'[2]дартс-ком-л'!$B$7:$L$199,2,FALSE))</f>
        <v>60</v>
      </c>
      <c r="F97" s="584">
        <f>IF(B97="","",VLOOKUP(B97,'[2]дартс-ком-л'!$B$7:$L$199,3,FALSE))</f>
        <v>0</v>
      </c>
      <c r="G97" s="584">
        <f>IF(B97="","",VLOOKUP(B97,'[2]дартс-ком-л'!$B$7:$L$199,4,FALSE))</f>
        <v>20</v>
      </c>
      <c r="H97" s="584">
        <f>IF(B97="","",VLOOKUP(B97,'[2]дартс-ком-л'!$B$7:$L$199,5,FALSE))</f>
        <v>0</v>
      </c>
      <c r="I97" s="584">
        <f>IF(B97="","",VLOOKUP(B97,'[2]дартс-ком-л'!$B$7:$L$199,6,FALSE))</f>
        <v>20</v>
      </c>
      <c r="J97" s="584">
        <f>IF(B97="","",VLOOKUP(B97,'[2]дартс-ком-л'!$B$7:$L$199,7,FALSE))</f>
        <v>0</v>
      </c>
      <c r="K97" s="584">
        <f>IF(B97="","",VLOOKUP(B97,'[2]дартс-ком-л'!$B$7:$L$199,8,FALSE))</f>
        <v>0</v>
      </c>
      <c r="L97" s="584">
        <f>IF(B97="","",VLOOKUP(B97,'[2]дартс-ком-л'!$B$7:$L$199,9,FALSE))</f>
        <v>0</v>
      </c>
      <c r="M97" s="584">
        <f>IF(B97="","",VLOOKUP(B97,'[2]дартс-ком-л'!$B$7:$L$199,10,FALSE))</f>
        <v>0</v>
      </c>
      <c r="N97" s="585">
        <f>IF(B97="","",VLOOKUP(B97,'[2]дартс-ком-л'!$B$7:$L$199,11,FALSE))</f>
        <v>20</v>
      </c>
      <c r="O97" s="586">
        <f t="shared" si="1"/>
        <v>120</v>
      </c>
      <c r="P97" s="589">
        <v>31</v>
      </c>
    </row>
    <row r="98" spans="1:16" ht="16.5" customHeight="1">
      <c r="A98" s="401" t="s">
        <v>443</v>
      </c>
      <c r="B98" s="588" t="s">
        <v>679</v>
      </c>
      <c r="C98" s="562" t="s">
        <v>386</v>
      </c>
      <c r="D98" s="556" t="s">
        <v>218</v>
      </c>
      <c r="E98" s="584">
        <f>IF(B98="","",VLOOKUP(B98,'[2]дартс-ком-л'!$B$7:$L$199,2,FALSE))</f>
        <v>20</v>
      </c>
      <c r="F98" s="584">
        <f>IF(B98="","",VLOOKUP(B98,'[2]дартс-ком-л'!$B$7:$L$199,3,FALSE))</f>
        <v>0</v>
      </c>
      <c r="G98" s="584">
        <f>IF(B98="","",VLOOKUP(B98,'[2]дартс-ком-л'!$B$7:$L$199,4,FALSE))</f>
        <v>0</v>
      </c>
      <c r="H98" s="584">
        <f>IF(B98="","",VLOOKUP(B98,'[2]дартс-ком-л'!$B$7:$L$199,5,FALSE))</f>
        <v>0</v>
      </c>
      <c r="I98" s="587">
        <f>IF(B98="","",VLOOKUP(B98,'[2]дартс-ком-л'!$B$7:$L$199,6,FALSE))</f>
        <v>40</v>
      </c>
      <c r="J98" s="584">
        <f>IF(B98="","",VLOOKUP(B98,'[2]дартс-ком-л'!$B$7:$L$199,7,FALSE))</f>
        <v>0</v>
      </c>
      <c r="K98" s="584">
        <f>IF(B98="","",VLOOKUP(B98,'[2]дартс-ком-л'!$B$7:$L$199,8,FALSE))</f>
        <v>0</v>
      </c>
      <c r="L98" s="584">
        <f>IF(B98="","",VLOOKUP(B98,'[2]дартс-ком-л'!$B$7:$L$199,9,FALSE))</f>
        <v>20</v>
      </c>
      <c r="M98" s="584">
        <f>IF(B98="","",VLOOKUP(B98,'[2]дартс-ком-л'!$B$7:$L$199,10,FALSE))</f>
        <v>20</v>
      </c>
      <c r="N98" s="585">
        <f>IF(B98="","",VLOOKUP(B98,'[2]дартс-ком-л'!$B$7:$L$199,11,FALSE))</f>
        <v>20</v>
      </c>
      <c r="O98" s="586">
        <f t="shared" si="1"/>
        <v>120</v>
      </c>
      <c r="P98" s="589">
        <v>32</v>
      </c>
    </row>
    <row r="99" spans="1:16" ht="16.5" customHeight="1">
      <c r="A99" s="401" t="s">
        <v>453</v>
      </c>
      <c r="B99" s="588" t="s">
        <v>674</v>
      </c>
      <c r="C99" s="555" t="s">
        <v>380</v>
      </c>
      <c r="D99" s="556" t="s">
        <v>213</v>
      </c>
      <c r="E99" s="587">
        <f>IF(B99="","",VLOOKUP(B99,'[2]дартс-ком-л'!$B$7:$L$199,2,FALSE))</f>
        <v>40</v>
      </c>
      <c r="F99" s="584">
        <f>IF(B99="","",VLOOKUP(B99,'[2]дартс-ком-л'!$B$7:$L$199,3,FALSE))</f>
        <v>20</v>
      </c>
      <c r="G99" s="584">
        <f>IF(B99="","",VLOOKUP(B99,'[2]дартс-ком-л'!$B$7:$L$199,4,FALSE))</f>
        <v>0</v>
      </c>
      <c r="H99" s="584">
        <f>IF(B99="","",VLOOKUP(B99,'[2]дартс-ком-л'!$B$7:$L$199,5,FALSE))</f>
        <v>0</v>
      </c>
      <c r="I99" s="584">
        <f>IF(B99="","",VLOOKUP(B99,'[2]дартс-ком-л'!$B$7:$L$199,6,FALSE))</f>
        <v>0</v>
      </c>
      <c r="J99" s="584">
        <f>IF(B99="","",VLOOKUP(B99,'[2]дартс-ком-л'!$B$7:$L$199,7,FALSE))</f>
        <v>20</v>
      </c>
      <c r="K99" s="584">
        <f>IF(B99="","",VLOOKUP(B99,'[2]дартс-ком-л'!$B$7:$L$199,8,FALSE))</f>
        <v>20</v>
      </c>
      <c r="L99" s="584">
        <f>IF(B99="","",VLOOKUP(B99,'[2]дартс-ком-л'!$B$7:$L$199,9,FALSE))</f>
        <v>0</v>
      </c>
      <c r="M99" s="584">
        <f>IF(B99="","",VLOOKUP(B99,'[2]дартс-ком-л'!$B$7:$L$199,10,FALSE))</f>
        <v>20</v>
      </c>
      <c r="N99" s="585">
        <f>IF(B99="","",VLOOKUP(B99,'[2]дартс-ком-л'!$B$7:$L$199,11,FALSE))</f>
        <v>0</v>
      </c>
      <c r="O99" s="586">
        <f aca="true" t="shared" si="2" ref="O99:O120">SUM(E99:N99)</f>
        <v>120</v>
      </c>
      <c r="P99" s="589">
        <v>32</v>
      </c>
    </row>
    <row r="100" spans="1:16" ht="16.5" customHeight="1">
      <c r="A100" s="401" t="s">
        <v>429</v>
      </c>
      <c r="B100" s="588" t="s">
        <v>665</v>
      </c>
      <c r="C100" s="562" t="s">
        <v>21</v>
      </c>
      <c r="D100" s="556" t="s">
        <v>92</v>
      </c>
      <c r="E100" s="584">
        <f>IF(B100="","",VLOOKUP(B100,'[2]дартс-ком-л'!$B$7:$L$199,2,FALSE))</f>
        <v>20</v>
      </c>
      <c r="F100" s="584">
        <f>IF(B100="","",VLOOKUP(B100,'[2]дартс-ком-л'!$B$7:$L$199,3,FALSE))</f>
        <v>0</v>
      </c>
      <c r="G100" s="584">
        <f>IF(B100="","",VLOOKUP(B100,'[2]дартс-ком-л'!$B$7:$L$199,4,FALSE))</f>
        <v>0</v>
      </c>
      <c r="H100" s="584">
        <f>IF(B100="","",VLOOKUP(B100,'[2]дартс-ком-л'!$B$7:$L$199,5,FALSE))</f>
        <v>0</v>
      </c>
      <c r="I100" s="584">
        <f>IF(B100="","",VLOOKUP(B100,'[2]дартс-ком-л'!$B$7:$L$199,6,FALSE))</f>
        <v>0</v>
      </c>
      <c r="J100" s="584">
        <f>IF(B100="","",VLOOKUP(B100,'[2]дартс-ком-л'!$B$7:$L$199,7,FALSE))</f>
        <v>20</v>
      </c>
      <c r="K100" s="584">
        <f>IF(B100="","",VLOOKUP(B100,'[2]дартс-ком-л'!$B$7:$L$199,8,FALSE))</f>
        <v>0</v>
      </c>
      <c r="L100" s="590">
        <f>IF(B100="","",VLOOKUP(B100,'[2]дартс-ком-л'!$B$7:$L$199,9,FALSE))</f>
        <v>40</v>
      </c>
      <c r="M100" s="584">
        <f>IF(B100="","",VLOOKUP(B100,'[2]дартс-ком-л'!$B$7:$L$199,10,FALSE))</f>
        <v>20</v>
      </c>
      <c r="N100" s="585">
        <f>IF(B100="","",VLOOKUP(B100,'[2]дартс-ком-л'!$B$7:$L$199,11,FALSE))</f>
        <v>0</v>
      </c>
      <c r="O100" s="586">
        <f t="shared" si="2"/>
        <v>100</v>
      </c>
      <c r="P100" s="589">
        <v>34</v>
      </c>
    </row>
    <row r="101" spans="1:16" ht="16.5" customHeight="1">
      <c r="A101" s="401" t="s">
        <v>447</v>
      </c>
      <c r="B101" s="591" t="s">
        <v>648</v>
      </c>
      <c r="C101" s="555" t="s">
        <v>727</v>
      </c>
      <c r="D101" s="556" t="s">
        <v>91</v>
      </c>
      <c r="E101" s="584">
        <f>IF(B101="","",VLOOKUP(B101,'[2]дартс-ком-л'!$B$7:$L$199,2,FALSE))</f>
        <v>20</v>
      </c>
      <c r="F101" s="584">
        <f>IF(B101="","",VLOOKUP(B101,'[2]дартс-ком-л'!$B$7:$L$199,3,FALSE))</f>
        <v>0</v>
      </c>
      <c r="G101" s="590">
        <f>IF(B101="","",VLOOKUP(B101,'[2]дартс-ком-л'!$B$7:$L$199,4,FALSE))</f>
        <v>40</v>
      </c>
      <c r="H101" s="584">
        <f>IF(B101="","",VLOOKUP(B101,'[2]дартс-ком-л'!$B$7:$L$199,5,FALSE))</f>
        <v>20</v>
      </c>
      <c r="I101" s="584">
        <f>IF(B101="","",VLOOKUP(B101,'[2]дартс-ком-л'!$B$7:$L$199,6,FALSE))</f>
        <v>0</v>
      </c>
      <c r="J101" s="584">
        <f>IF(B101="","",VLOOKUP(B101,'[2]дартс-ком-л'!$B$7:$L$199,7,FALSE))</f>
        <v>0</v>
      </c>
      <c r="K101" s="584">
        <f>IF(B101="","",VLOOKUP(B101,'[2]дартс-ком-л'!$B$7:$L$199,8,FALSE))</f>
        <v>20</v>
      </c>
      <c r="L101" s="584">
        <f>IF(B101="","",VLOOKUP(B101,'[2]дартс-ком-л'!$B$7:$L$199,9,FALSE))</f>
        <v>0</v>
      </c>
      <c r="M101" s="584">
        <f>IF(B101="","",VLOOKUP(B101,'[2]дартс-ком-л'!$B$7:$L$199,10,FALSE))</f>
        <v>0</v>
      </c>
      <c r="N101" s="585">
        <f>IF(B101="","",VLOOKUP(B101,'[2]дартс-ком-л'!$B$7:$L$199,11,FALSE))</f>
        <v>0</v>
      </c>
      <c r="O101" s="586">
        <f t="shared" si="2"/>
        <v>100</v>
      </c>
      <c r="P101" s="589">
        <v>34</v>
      </c>
    </row>
    <row r="102" spans="1:16" ht="16.5" customHeight="1">
      <c r="A102" s="401" t="s">
        <v>425</v>
      </c>
      <c r="B102" s="588" t="s">
        <v>625</v>
      </c>
      <c r="C102" s="555" t="s">
        <v>405</v>
      </c>
      <c r="D102" s="556" t="s">
        <v>87</v>
      </c>
      <c r="E102" s="584">
        <f>IF(B102="","",VLOOKUP(B102,'[2]дартс-ком-л'!$B$7:$L$199,2,FALSE))</f>
        <v>20</v>
      </c>
      <c r="F102" s="584">
        <f>IF(B102="","",VLOOKUP(B102,'[2]дартс-ком-л'!$B$7:$L$199,3,FALSE))</f>
        <v>0</v>
      </c>
      <c r="G102" s="584">
        <f>IF(B102="","",VLOOKUP(B102,'[2]дартс-ком-л'!$B$7:$L$199,4,FALSE))</f>
        <v>0</v>
      </c>
      <c r="H102" s="584">
        <f>IF(B102="","",VLOOKUP(B102,'[2]дартс-ком-л'!$B$7:$L$199,5,FALSE))</f>
        <v>0</v>
      </c>
      <c r="I102" s="584">
        <f>IF(B102="","",VLOOKUP(B102,'[2]дартс-ком-л'!$B$7:$L$199,6,FALSE))</f>
        <v>20</v>
      </c>
      <c r="J102" s="584">
        <f>IF(B102="","",VLOOKUP(B102,'[2]дартс-ком-л'!$B$7:$L$199,7,FALSE))</f>
        <v>20</v>
      </c>
      <c r="K102" s="584">
        <f>IF(B102="","",VLOOKUP(B102,'[2]дартс-ком-л'!$B$7:$L$199,8,FALSE))</f>
        <v>20</v>
      </c>
      <c r="L102" s="590">
        <f>IF(B102="","",VLOOKUP(B102,'[2]дартс-ком-л'!$B$7:$L$199,9,FALSE))</f>
        <v>20</v>
      </c>
      <c r="M102" s="584">
        <f>IF(B102="","",VLOOKUP(B102,'[2]дартс-ком-л'!$B$7:$L$199,10,FALSE))</f>
        <v>0</v>
      </c>
      <c r="N102" s="585">
        <f>IF(B102="","",VLOOKUP(B102,'[2]дартс-ком-л'!$B$7:$L$199,11,FALSE))</f>
        <v>0</v>
      </c>
      <c r="O102" s="586">
        <f t="shared" si="2"/>
        <v>100</v>
      </c>
      <c r="P102" s="589">
        <v>36</v>
      </c>
    </row>
    <row r="103" spans="1:16" ht="16.5" customHeight="1">
      <c r="A103" s="401" t="s">
        <v>452</v>
      </c>
      <c r="B103" s="588" t="s">
        <v>699</v>
      </c>
      <c r="C103" s="562" t="s">
        <v>392</v>
      </c>
      <c r="D103" s="556" t="s">
        <v>95</v>
      </c>
      <c r="E103" s="584">
        <f>IF(B103="","",VLOOKUP(B103,'[2]дартс-ком-л'!$B$7:$L$199,2,FALSE))</f>
        <v>0</v>
      </c>
      <c r="F103" s="584">
        <f>IF(B103="","",VLOOKUP(B103,'[2]дартс-ком-л'!$B$7:$L$199,3,FALSE))</f>
        <v>0</v>
      </c>
      <c r="G103" s="584">
        <f>IF(B103="","",VLOOKUP(B103,'[2]дартс-ком-л'!$B$7:$L$199,4,FALSE))</f>
        <v>0</v>
      </c>
      <c r="H103" s="584">
        <f>IF(B103="","",VLOOKUP(B103,'[2]дартс-ком-л'!$B$7:$L$199,5,FALSE))</f>
        <v>0</v>
      </c>
      <c r="I103" s="584">
        <f>IF(B103="","",VLOOKUP(B103,'[2]дартс-ком-л'!$B$7:$L$199,6,FALSE))</f>
        <v>20</v>
      </c>
      <c r="J103" s="584">
        <f>IF(B103="","",VLOOKUP(B103,'[2]дартс-ком-л'!$B$7:$L$199,7,FALSE))</f>
        <v>0</v>
      </c>
      <c r="K103" s="584">
        <f>IF(B103="","",VLOOKUP(B103,'[2]дартс-ком-л'!$B$7:$L$199,8,FALSE))</f>
        <v>0</v>
      </c>
      <c r="L103" s="594">
        <f>IF(B103="","",VLOOKUP(B103,'[2]дартс-ком-л'!$B$7:$L$199,9,FALSE))</f>
        <v>60</v>
      </c>
      <c r="M103" s="584">
        <f>IF(B103="","",VLOOKUP(B103,'[2]дартс-ком-л'!$B$7:$L$199,10,FALSE))</f>
        <v>0</v>
      </c>
      <c r="N103" s="585">
        <f>IF(B103="","",VLOOKUP(B103,'[2]дартс-ком-л'!$B$7:$L$199,11,FALSE))</f>
        <v>0</v>
      </c>
      <c r="O103" s="586">
        <f t="shared" si="2"/>
        <v>80</v>
      </c>
      <c r="P103" s="589">
        <v>37</v>
      </c>
    </row>
    <row r="104" spans="1:16" ht="16.5" customHeight="1">
      <c r="A104" s="401" t="s">
        <v>414</v>
      </c>
      <c r="B104" s="588" t="s">
        <v>713</v>
      </c>
      <c r="C104" s="555" t="s">
        <v>372</v>
      </c>
      <c r="D104" s="556" t="s">
        <v>85</v>
      </c>
      <c r="E104" s="584">
        <f>IF(B104="","",VLOOKUP(B104,'[2]дартс-ком-л'!$B$7:$L$199,2,FALSE))</f>
        <v>0</v>
      </c>
      <c r="F104" s="584">
        <f>IF(B104="","",VLOOKUP(B104,'[2]дартс-ком-л'!$B$7:$L$199,3,FALSE))</f>
        <v>0</v>
      </c>
      <c r="G104" s="584">
        <f>IF(B104="","",VLOOKUP(B104,'[2]дартс-ком-л'!$B$7:$L$199,4,FALSE))</f>
        <v>0</v>
      </c>
      <c r="H104" s="594">
        <f>IF(B104="","",VLOOKUP(B104,'[2]дартс-ком-л'!$B$7:$L$199,5,FALSE))</f>
        <v>60</v>
      </c>
      <c r="I104" s="584">
        <f>IF(B104="","",VLOOKUP(B104,'[2]дартс-ком-л'!$B$7:$L$199,6,FALSE))</f>
        <v>0</v>
      </c>
      <c r="J104" s="584">
        <f>IF(B104="","",VLOOKUP(B104,'[2]дартс-ком-л'!$B$7:$L$199,7,FALSE))</f>
        <v>0</v>
      </c>
      <c r="K104" s="584">
        <f>IF(B104="","",VLOOKUP(B104,'[2]дартс-ком-л'!$B$7:$L$199,8,FALSE))</f>
        <v>20</v>
      </c>
      <c r="L104" s="584">
        <f>IF(B104="","",VLOOKUP(B104,'[2]дартс-ком-л'!$B$7:$L$199,9,FALSE))</f>
        <v>0</v>
      </c>
      <c r="M104" s="584">
        <f>IF(B104="","",VLOOKUP(B104,'[2]дартс-ком-л'!$B$7:$L$199,10,FALSE))</f>
        <v>0</v>
      </c>
      <c r="N104" s="585">
        <f>IF(B104="","",VLOOKUP(B104,'[2]дартс-ком-л'!$B$7:$L$199,11,FALSE))</f>
        <v>0</v>
      </c>
      <c r="O104" s="586">
        <f t="shared" si="2"/>
        <v>80</v>
      </c>
      <c r="P104" s="589">
        <v>37</v>
      </c>
    </row>
    <row r="105" spans="1:16" ht="16.5" customHeight="1">
      <c r="A105" s="401" t="s">
        <v>413</v>
      </c>
      <c r="B105" s="588" t="s">
        <v>704</v>
      </c>
      <c r="C105" s="555" t="s">
        <v>381</v>
      </c>
      <c r="D105" s="556" t="s">
        <v>94</v>
      </c>
      <c r="E105" s="584">
        <f>IF(B105="","",VLOOKUP(B105,'[2]дартс-ком-л'!$B$7:$L$199,2,FALSE))</f>
        <v>0</v>
      </c>
      <c r="F105" s="584">
        <f>IF(B105="","",VLOOKUP(B105,'[2]дартс-ком-л'!$B$7:$L$199,3,FALSE))</f>
        <v>0</v>
      </c>
      <c r="G105" s="584">
        <f>IF(B105="","",VLOOKUP(B105,'[2]дартс-ком-л'!$B$7:$L$199,4,FALSE))</f>
        <v>0</v>
      </c>
      <c r="H105" s="584">
        <f>IF(B105="","",VLOOKUP(B105,'[2]дартс-ком-л'!$B$7:$L$199,5,FALSE))</f>
        <v>0</v>
      </c>
      <c r="I105" s="584">
        <f>IF(B105="","",VLOOKUP(B105,'[2]дартс-ком-л'!$B$7:$L$199,6,FALSE))</f>
        <v>0</v>
      </c>
      <c r="J105" s="594">
        <f>IF(B105="","",VLOOKUP(B105,'[2]дартс-ком-л'!$B$7:$L$199,7,FALSE))</f>
        <v>40</v>
      </c>
      <c r="K105" s="592">
        <f>IF(B105="","",VLOOKUP(B105,'[2]дартс-ком-л'!$B$7:$L$199,8,FALSE))</f>
        <v>40</v>
      </c>
      <c r="L105" s="584">
        <f>IF(B105="","",VLOOKUP(B105,'[2]дартс-ком-л'!$B$7:$L$199,9,FALSE))</f>
        <v>0</v>
      </c>
      <c r="M105" s="584">
        <f>IF(B105="","",VLOOKUP(B105,'[2]дартс-ком-л'!$B$7:$L$199,10,FALSE))</f>
        <v>0</v>
      </c>
      <c r="N105" s="585">
        <f>IF(B105="","",VLOOKUP(B105,'[2]дартс-ком-л'!$B$7:$L$199,11,FALSE))</f>
        <v>0</v>
      </c>
      <c r="O105" s="586">
        <f t="shared" si="2"/>
        <v>80</v>
      </c>
      <c r="P105" s="589">
        <v>39.4</v>
      </c>
    </row>
    <row r="106" spans="1:26" ht="16.5" customHeight="1">
      <c r="A106" s="401" t="s">
        <v>395</v>
      </c>
      <c r="B106" s="588" t="s">
        <v>122</v>
      </c>
      <c r="C106" s="555" t="s">
        <v>16</v>
      </c>
      <c r="D106" s="556" t="s">
        <v>86</v>
      </c>
      <c r="E106" s="584">
        <f>IF(B106="","",VLOOKUP(B106,'[2]дартс-ком-л'!$B$7:$L$199,2,FALSE))</f>
        <v>20</v>
      </c>
      <c r="F106" s="584">
        <f>IF(B106="","",VLOOKUP(B106,'[2]дартс-ком-л'!$B$7:$L$199,3,FALSE))</f>
        <v>0</v>
      </c>
      <c r="G106" s="584">
        <f>IF(B106="","",VLOOKUP(B106,'[2]дартс-ком-л'!$B$7:$L$199,4,FALSE))</f>
        <v>0</v>
      </c>
      <c r="H106" s="584">
        <f>IF(B106="","",VLOOKUP(B106,'[2]дартс-ком-л'!$B$7:$L$199,5,FALSE))</f>
        <v>0</v>
      </c>
      <c r="I106" s="584">
        <f>IF(B106="","",VLOOKUP(B106,'[2]дартс-ком-л'!$B$7:$L$199,6,FALSE))</f>
        <v>0</v>
      </c>
      <c r="J106" s="584">
        <f>IF(B106="","",VLOOKUP(B106,'[2]дартс-ком-л'!$B$7:$L$199,7,FALSE))</f>
        <v>20</v>
      </c>
      <c r="K106" s="584">
        <f>IF(B106="","",VLOOKUP(B106,'[2]дартс-ком-л'!$B$7:$L$199,8,FALSE))</f>
        <v>0</v>
      </c>
      <c r="L106" s="584">
        <f>IF(B106="","",VLOOKUP(B106,'[2]дартс-ком-л'!$B$7:$L$199,9,FALSE))</f>
        <v>0</v>
      </c>
      <c r="M106" s="594">
        <f>IF(B106="","",VLOOKUP(B106,'[2]дартс-ком-л'!$B$7:$L$199,10,FALSE))</f>
        <v>40</v>
      </c>
      <c r="N106" s="585">
        <f>IF(B106="","",VLOOKUP(B106,'[2]дартс-ком-л'!$B$7:$L$199,11,FALSE))</f>
        <v>0</v>
      </c>
      <c r="O106" s="586">
        <f t="shared" si="2"/>
        <v>80</v>
      </c>
      <c r="P106" s="589">
        <v>40</v>
      </c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16" ht="16.5" customHeight="1">
      <c r="A107" s="401" t="s">
        <v>730</v>
      </c>
      <c r="B107" s="588" t="s">
        <v>649</v>
      </c>
      <c r="C107" s="555" t="s">
        <v>727</v>
      </c>
      <c r="D107" s="556" t="s">
        <v>91</v>
      </c>
      <c r="E107" s="584">
        <f>IF(B107="","",VLOOKUP(B107,'[2]дартс-ком-л'!$B$7:$L$199,2,FALSE))</f>
        <v>0</v>
      </c>
      <c r="F107" s="584">
        <f>IF(B107="","",VLOOKUP(B107,'[2]дартс-ком-л'!$B$7:$L$199,3,FALSE))</f>
        <v>20</v>
      </c>
      <c r="G107" s="584">
        <f>IF(B107="","",VLOOKUP(B107,'[2]дартс-ком-л'!$B$7:$L$199,4,FALSE))</f>
        <v>0</v>
      </c>
      <c r="H107" s="584">
        <f>IF(B107="","",VLOOKUP(B107,'[2]дартс-ком-л'!$B$7:$L$199,5,FALSE))</f>
        <v>20</v>
      </c>
      <c r="I107" s="584">
        <f>IF(B107="","",VLOOKUP(B107,'[2]дартс-ком-л'!$B$7:$L$199,6,FALSE))</f>
        <v>0</v>
      </c>
      <c r="J107" s="584">
        <f>IF(B107="","",VLOOKUP(B107,'[2]дартс-ком-л'!$B$7:$L$199,7,FALSE))</f>
        <v>0</v>
      </c>
      <c r="K107" s="584">
        <f>IF(B107="","",VLOOKUP(B107,'[2]дартс-ком-л'!$B$7:$L$199,8,FALSE))</f>
        <v>0</v>
      </c>
      <c r="L107" s="584">
        <f>IF(B107="","",VLOOKUP(B107,'[2]дартс-ком-л'!$B$7:$L$199,9,FALSE))</f>
        <v>0</v>
      </c>
      <c r="M107" s="594">
        <f>IF(B107="","",VLOOKUP(B107,'[2]дартс-ком-л'!$B$7:$L$199,10,FALSE))</f>
        <v>40</v>
      </c>
      <c r="N107" s="585">
        <f>IF(B107="","",VLOOKUP(B107,'[2]дартс-ком-л'!$B$7:$L$199,11,FALSE))</f>
        <v>0</v>
      </c>
      <c r="O107" s="586">
        <f t="shared" si="2"/>
        <v>80</v>
      </c>
      <c r="P107" s="589">
        <v>41</v>
      </c>
    </row>
    <row r="108" spans="1:16" ht="16.5" customHeight="1">
      <c r="A108" s="401" t="s">
        <v>731</v>
      </c>
      <c r="B108" s="588" t="s">
        <v>718</v>
      </c>
      <c r="C108" s="555" t="s">
        <v>726</v>
      </c>
      <c r="D108" s="556" t="s">
        <v>216</v>
      </c>
      <c r="E108" s="584">
        <f>IF(B108="","",VLOOKUP(B108,'[2]дартс-ком-л'!$B$7:$L$199,2,FALSE))</f>
        <v>20</v>
      </c>
      <c r="F108" s="584">
        <f>IF(B108="","",VLOOKUP(B108,'[2]дартс-ком-л'!$B$7:$L$199,3,FALSE))</f>
        <v>0</v>
      </c>
      <c r="G108" s="584">
        <f>IF(B108="","",VLOOKUP(B108,'[2]дартс-ком-л'!$B$7:$L$199,4,FALSE))</f>
        <v>0</v>
      </c>
      <c r="H108" s="584">
        <f>IF(B108="","",VLOOKUP(B108,'[2]дартс-ком-л'!$B$7:$L$199,5,FALSE))</f>
        <v>0</v>
      </c>
      <c r="I108" s="584">
        <f>IF(B108="","",VLOOKUP(B108,'[2]дартс-ком-л'!$B$7:$L$199,6,FALSE))</f>
        <v>0</v>
      </c>
      <c r="J108" s="584">
        <f>IF(B108="","",VLOOKUP(B108,'[2]дартс-ком-л'!$B$7:$L$199,7,FALSE))</f>
        <v>20</v>
      </c>
      <c r="K108" s="584">
        <f>IF(B108="","",VLOOKUP(B108,'[2]дартс-ком-л'!$B$7:$L$199,8,FALSE))</f>
        <v>0</v>
      </c>
      <c r="L108" s="584">
        <f>IF(B108="","",VLOOKUP(B108,'[2]дартс-ком-л'!$B$7:$L$199,9,FALSE))</f>
        <v>0</v>
      </c>
      <c r="M108" s="584">
        <f>IF(B108="","",VLOOKUP(B108,'[2]дартс-ком-л'!$B$7:$L$199,10,FALSE))</f>
        <v>0</v>
      </c>
      <c r="N108" s="594">
        <f>IF(B108="","",VLOOKUP(B108,'[2]дартс-ком-л'!$B$7:$L$199,11,FALSE))</f>
        <v>40</v>
      </c>
      <c r="O108" s="586">
        <f t="shared" si="2"/>
        <v>80</v>
      </c>
      <c r="P108" s="589">
        <v>41</v>
      </c>
    </row>
    <row r="109" spans="1:16" ht="16.5" customHeight="1">
      <c r="A109" s="401" t="s">
        <v>732</v>
      </c>
      <c r="B109" s="588" t="s">
        <v>693</v>
      </c>
      <c r="C109" s="555" t="s">
        <v>142</v>
      </c>
      <c r="D109" s="556" t="s">
        <v>97</v>
      </c>
      <c r="E109" s="594">
        <f>IF(B109="","",VLOOKUP(B109,'[2]дартс-ком-л'!$B$7:$L$199,2,FALSE))</f>
        <v>40</v>
      </c>
      <c r="F109" s="584">
        <f>IF(B109="","",VLOOKUP(B109,'[2]дартс-ком-л'!$B$7:$L$199,3,FALSE))</f>
        <v>0</v>
      </c>
      <c r="G109" s="584">
        <f>IF(B109="","",VLOOKUP(B109,'[2]дартс-ком-л'!$B$7:$L$199,4,FALSE))</f>
        <v>0</v>
      </c>
      <c r="H109" s="584">
        <f>IF(B109="","",VLOOKUP(B109,'[2]дартс-ком-л'!$B$7:$L$199,5,FALSE))</f>
        <v>0</v>
      </c>
      <c r="I109" s="584">
        <f>IF(B109="","",VLOOKUP(B109,'[2]дартс-ком-л'!$B$7:$L$199,6,FALSE))</f>
        <v>0</v>
      </c>
      <c r="J109" s="584">
        <f>IF(B109="","",VLOOKUP(B109,'[2]дартс-ком-л'!$B$7:$L$199,7,FALSE))</f>
        <v>20</v>
      </c>
      <c r="K109" s="584">
        <f>IF(B109="","",VLOOKUP(B109,'[2]дартс-ком-л'!$B$7:$L$199,8,FALSE))</f>
        <v>0</v>
      </c>
      <c r="L109" s="584">
        <f>IF(B109="","",VLOOKUP(B109,'[2]дартс-ком-л'!$B$7:$L$199,9,FALSE))</f>
        <v>0</v>
      </c>
      <c r="M109" s="584">
        <f>IF(B109="","",VLOOKUP(B109,'[2]дартс-ком-л'!$B$7:$L$199,10,FALSE))</f>
        <v>0</v>
      </c>
      <c r="N109" s="585">
        <f>IF(B109="","",VLOOKUP(B109,'[2]дартс-ком-л'!$B$7:$L$199,11,FALSE))</f>
        <v>20</v>
      </c>
      <c r="O109" s="586">
        <f t="shared" si="2"/>
        <v>80</v>
      </c>
      <c r="P109" s="589">
        <v>41</v>
      </c>
    </row>
    <row r="110" spans="1:16" ht="16.5" customHeight="1">
      <c r="A110" s="401" t="s">
        <v>733</v>
      </c>
      <c r="B110" s="588" t="s">
        <v>700</v>
      </c>
      <c r="C110" s="562" t="s">
        <v>392</v>
      </c>
      <c r="D110" s="556" t="s">
        <v>95</v>
      </c>
      <c r="E110" s="584">
        <f>IF(B110="","",VLOOKUP(B110,'[2]дартс-ком-л'!$B$7:$L$199,2,FALSE))</f>
        <v>20</v>
      </c>
      <c r="F110" s="584">
        <f>IF(B110="","",VLOOKUP(B110,'[2]дартс-ком-л'!$B$7:$L$199,3,FALSE))</f>
        <v>0</v>
      </c>
      <c r="G110" s="584">
        <f>IF(B110="","",VLOOKUP(B110,'[2]дартс-ком-л'!$B$7:$L$199,4,FALSE))</f>
        <v>0</v>
      </c>
      <c r="H110" s="584">
        <f>IF(B110="","",VLOOKUP(B110,'[2]дартс-ком-л'!$B$7:$L$199,5,FALSE))</f>
        <v>0</v>
      </c>
      <c r="I110" s="584">
        <f>IF(B110="","",VLOOKUP(B110,'[2]дартс-ком-л'!$B$7:$L$199,6,FALSE))</f>
        <v>20</v>
      </c>
      <c r="J110" s="584">
        <f>IF(B110="","",VLOOKUP(B110,'[2]дартс-ком-л'!$B$7:$L$199,7,FALSE))</f>
        <v>20</v>
      </c>
      <c r="K110" s="584">
        <f>IF(B110="","",VLOOKUP(B110,'[2]дартс-ком-л'!$B$7:$L$199,8,FALSE))</f>
        <v>0</v>
      </c>
      <c r="L110" s="584">
        <f>IF(B110="","",VLOOKUP(B110,'[2]дартс-ком-л'!$B$7:$L$199,9,FALSE))</f>
        <v>0</v>
      </c>
      <c r="M110" s="594">
        <f>IF(B110="","",VLOOKUP(B110,'[2]дартс-ком-л'!$B$7:$L$199,10,FALSE))</f>
        <v>20</v>
      </c>
      <c r="N110" s="585">
        <f>IF(B110="","",VLOOKUP(B110,'[2]дартс-ком-л'!$B$7:$L$199,11,FALSE))</f>
        <v>0</v>
      </c>
      <c r="O110" s="586">
        <f t="shared" si="2"/>
        <v>80</v>
      </c>
      <c r="P110" s="589">
        <v>44</v>
      </c>
    </row>
    <row r="111" spans="1:16" ht="16.5" customHeight="1">
      <c r="A111" s="401" t="s">
        <v>734</v>
      </c>
      <c r="B111" s="588" t="s">
        <v>692</v>
      </c>
      <c r="C111" s="555" t="s">
        <v>142</v>
      </c>
      <c r="D111" s="556" t="s">
        <v>97</v>
      </c>
      <c r="E111" s="584">
        <f>IF(B111="","",VLOOKUP(B111,'[2]дартс-ком-л'!$B$7:$L$199,2,FALSE))</f>
        <v>0</v>
      </c>
      <c r="F111" s="584">
        <f>IF(B111="","",VLOOKUP(B111,'[2]дартс-ком-л'!$B$7:$L$199,3,FALSE))</f>
        <v>0</v>
      </c>
      <c r="G111" s="584">
        <f>IF(B111="","",VLOOKUP(B111,'[2]дартс-ком-л'!$B$7:$L$199,4,FALSE))</f>
        <v>20</v>
      </c>
      <c r="H111" s="584">
        <f>IF(B111="","",VLOOKUP(B111,'[2]дартс-ком-л'!$B$7:$L$199,5,FALSE))</f>
        <v>0</v>
      </c>
      <c r="I111" s="584">
        <f>IF(B111="","",VLOOKUP(B111,'[2]дартс-ком-л'!$B$7:$L$199,6,FALSE))</f>
        <v>20</v>
      </c>
      <c r="J111" s="584">
        <f>IF(B111="","",VLOOKUP(B111,'[2]дартс-ком-л'!$B$7:$L$199,7,FALSE))</f>
        <v>20</v>
      </c>
      <c r="K111" s="584">
        <f>IF(B111="","",VLOOKUP(B111,'[2]дартс-ком-л'!$B$7:$L$199,8,FALSE))</f>
        <v>0</v>
      </c>
      <c r="L111" s="584">
        <f>IF(B111="","",VLOOKUP(B111,'[2]дартс-ком-л'!$B$7:$L$199,9,FALSE))</f>
        <v>0</v>
      </c>
      <c r="M111" s="584">
        <f>IF(B111="","",VLOOKUP(B111,'[2]дартс-ком-л'!$B$7:$L$199,10,FALSE))</f>
        <v>0</v>
      </c>
      <c r="N111" s="594">
        <f>IF(B111="","",VLOOKUP(B111,'[2]дартс-ком-л'!$B$7:$L$199,11,FALSE))</f>
        <v>20</v>
      </c>
      <c r="O111" s="586">
        <f t="shared" si="2"/>
        <v>80</v>
      </c>
      <c r="P111" s="589">
        <v>44</v>
      </c>
    </row>
    <row r="112" spans="1:16" ht="16.5" customHeight="1">
      <c r="A112" s="401" t="s">
        <v>735</v>
      </c>
      <c r="B112" s="588" t="s">
        <v>657</v>
      </c>
      <c r="C112" s="555" t="s">
        <v>653</v>
      </c>
      <c r="D112" s="556" t="s">
        <v>99</v>
      </c>
      <c r="E112" s="594">
        <f>IF(B112="","",VLOOKUP(B112,'[2]дартс-ком-л'!$B$7:$L$199,2,FALSE))</f>
        <v>20</v>
      </c>
      <c r="F112" s="584">
        <f>IF(B112="","",VLOOKUP(B112,'[2]дартс-ком-л'!$B$7:$L$199,3,FALSE))</f>
        <v>0</v>
      </c>
      <c r="G112" s="584">
        <f>IF(B112="","",VLOOKUP(B112,'[2]дартс-ком-л'!$B$7:$L$199,4,FALSE))</f>
        <v>20</v>
      </c>
      <c r="H112" s="584">
        <f>IF(B112="","",VLOOKUP(B112,'[2]дартс-ком-л'!$B$7:$L$199,5,FALSE))</f>
        <v>0</v>
      </c>
      <c r="I112" s="584">
        <f>IF(B112="","",VLOOKUP(B112,'[2]дартс-ком-л'!$B$7:$L$199,6,FALSE))</f>
        <v>20</v>
      </c>
      <c r="J112" s="584">
        <f>IF(B112="","",VLOOKUP(B112,'[2]дартс-ком-л'!$B$7:$L$199,7,FALSE))</f>
        <v>0</v>
      </c>
      <c r="K112" s="584">
        <f>IF(B112="","",VLOOKUP(B112,'[2]дартс-ком-л'!$B$7:$L$199,8,FALSE))</f>
        <v>20</v>
      </c>
      <c r="L112" s="584">
        <f>IF(B112="","",VLOOKUP(B112,'[2]дартс-ком-л'!$B$7:$L$199,9,FALSE))</f>
        <v>0</v>
      </c>
      <c r="M112" s="584">
        <f>IF(B112="","",VLOOKUP(B112,'[2]дартс-ком-л'!$B$7:$L$199,10,FALSE))</f>
        <v>0</v>
      </c>
      <c r="N112" s="585">
        <f>IF(B112="","",VLOOKUP(B112,'[2]дартс-ком-л'!$B$7:$L$199,11,FALSE))</f>
        <v>0</v>
      </c>
      <c r="O112" s="586">
        <f t="shared" si="2"/>
        <v>80</v>
      </c>
      <c r="P112" s="589">
        <v>44</v>
      </c>
    </row>
    <row r="113" spans="1:16" ht="16.5" customHeight="1">
      <c r="A113" s="401" t="s">
        <v>736</v>
      </c>
      <c r="B113" s="588" t="s">
        <v>643</v>
      </c>
      <c r="C113" s="555" t="s">
        <v>639</v>
      </c>
      <c r="D113" s="556" t="s">
        <v>88</v>
      </c>
      <c r="E113" s="584">
        <f>IF(B113="","",VLOOKUP(B113,'[2]дартс-ком-л'!$B$7:$L$199,2,FALSE))</f>
        <v>0</v>
      </c>
      <c r="F113" s="584">
        <f>IF(B113="","",VLOOKUP(B113,'[2]дартс-ком-л'!$B$7:$L$199,3,FALSE))</f>
        <v>0</v>
      </c>
      <c r="G113" s="584">
        <f>IF(B113="","",VLOOKUP(B113,'[2]дартс-ком-л'!$B$7:$L$199,4,FALSE))</f>
        <v>0</v>
      </c>
      <c r="H113" s="584">
        <f>IF(B113="","",VLOOKUP(B113,'[2]дартс-ком-л'!$B$7:$L$199,5,FALSE))</f>
        <v>0</v>
      </c>
      <c r="I113" s="594">
        <f>IF(B113="","",VLOOKUP(B113,'[2]дартс-ком-л'!$B$7:$L$199,6,FALSE))</f>
        <v>20</v>
      </c>
      <c r="J113" s="584">
        <f>IF(B113="","",VLOOKUP(B113,'[2]дартс-ком-л'!$B$7:$L$199,7,FALSE))</f>
        <v>20</v>
      </c>
      <c r="K113" s="584">
        <f>IF(B113="","",VLOOKUP(B113,'[2]дартс-ком-л'!$B$7:$L$199,8,FALSE))</f>
        <v>20</v>
      </c>
      <c r="L113" s="584">
        <f>IF(B113="","",VLOOKUP(B113,'[2]дартс-ком-л'!$B$7:$L$199,9,FALSE))</f>
        <v>0</v>
      </c>
      <c r="M113" s="584">
        <f>IF(B113="","",VLOOKUP(B113,'[2]дартс-ком-л'!$B$7:$L$199,10,FALSE))</f>
        <v>20</v>
      </c>
      <c r="N113" s="585">
        <f>IF(B113="","",VLOOKUP(B113,'[2]дартс-ком-л'!$B$7:$L$199,11,FALSE))</f>
        <v>0</v>
      </c>
      <c r="O113" s="586">
        <f t="shared" si="2"/>
        <v>80</v>
      </c>
      <c r="P113" s="589">
        <v>44</v>
      </c>
    </row>
    <row r="114" spans="1:16" ht="16.5" customHeight="1">
      <c r="A114" s="401" t="s">
        <v>737</v>
      </c>
      <c r="B114" s="588" t="s">
        <v>719</v>
      </c>
      <c r="C114" s="555" t="s">
        <v>726</v>
      </c>
      <c r="D114" s="556" t="s">
        <v>216</v>
      </c>
      <c r="E114" s="584">
        <f>IF(B114="","",VLOOKUP(B114,'[2]дартс-ком-л'!$B$7:$L$199,2,FALSE))</f>
        <v>0</v>
      </c>
      <c r="F114" s="594">
        <f>IF(B114="","",VLOOKUP(B114,'[2]дартс-ком-л'!$B$7:$L$199,3,FALSE))</f>
        <v>20</v>
      </c>
      <c r="G114" s="584">
        <f>IF(B114="","",VLOOKUP(B114,'[2]дартс-ком-л'!$B$7:$L$199,4,FALSE))</f>
        <v>0</v>
      </c>
      <c r="H114" s="584">
        <f>IF(B114="","",VLOOKUP(B114,'[2]дартс-ком-л'!$B$7:$L$199,5,FALSE))</f>
        <v>0</v>
      </c>
      <c r="I114" s="584">
        <f>IF(B114="","",VLOOKUP(B114,'[2]дартс-ком-л'!$B$7:$L$199,6,FALSE))</f>
        <v>0</v>
      </c>
      <c r="J114" s="584">
        <f>IF(B114="","",VLOOKUP(B114,'[2]дартс-ком-л'!$B$7:$L$199,7,FALSE))</f>
        <v>20</v>
      </c>
      <c r="K114" s="584">
        <f>IF(B114="","",VLOOKUP(B114,'[2]дартс-ком-л'!$B$7:$L$199,8,FALSE))</f>
        <v>0</v>
      </c>
      <c r="L114" s="584">
        <f>IF(B114="","",VLOOKUP(B114,'[2]дартс-ком-л'!$B$7:$L$199,9,FALSE))</f>
        <v>20</v>
      </c>
      <c r="M114" s="584">
        <f>IF(B114="","",VLOOKUP(B114,'[2]дартс-ком-л'!$B$7:$L$199,10,FALSE))</f>
        <v>20</v>
      </c>
      <c r="N114" s="585">
        <f>IF(B114="","",VLOOKUP(B114,'[2]дартс-ком-л'!$B$7:$L$199,11,FALSE))</f>
        <v>0</v>
      </c>
      <c r="O114" s="586">
        <f t="shared" si="2"/>
        <v>80</v>
      </c>
      <c r="P114" s="589">
        <v>44</v>
      </c>
    </row>
    <row r="115" spans="1:26" ht="16.5" customHeight="1">
      <c r="A115" s="401" t="s">
        <v>738</v>
      </c>
      <c r="B115" s="588" t="s">
        <v>675</v>
      </c>
      <c r="C115" s="555" t="s">
        <v>380</v>
      </c>
      <c r="D115" s="556" t="s">
        <v>213</v>
      </c>
      <c r="E115" s="584">
        <f>IF(B115="","",VLOOKUP(B115,'[2]дартс-ком-л'!$B$7:$L$199,2,FALSE))</f>
        <v>0</v>
      </c>
      <c r="F115" s="584">
        <f>IF(B115="","",VLOOKUP(B115,'[2]дартс-ком-л'!$B$7:$L$199,3,FALSE))</f>
        <v>0</v>
      </c>
      <c r="G115" s="584">
        <f>IF(B115="","",VLOOKUP(B115,'[2]дартс-ком-л'!$B$7:$L$199,4,FALSE))</f>
        <v>0</v>
      </c>
      <c r="H115" s="584">
        <f>IF(B115="","",VLOOKUP(B115,'[2]дартс-ком-л'!$B$7:$L$199,5,FALSE))</f>
        <v>0</v>
      </c>
      <c r="I115" s="584">
        <f>IF(B115="","",VLOOKUP(B115,'[2]дартс-ком-л'!$B$7:$L$199,6,FALSE))</f>
        <v>20</v>
      </c>
      <c r="J115" s="584">
        <f>IF(B115="","",VLOOKUP(B115,'[2]дартс-ком-л'!$B$7:$L$199,7,FALSE))</f>
        <v>0</v>
      </c>
      <c r="K115" s="584">
        <f>IF(B115="","",VLOOKUP(B115,'[2]дартс-ком-л'!$B$7:$L$199,8,FALSE))</f>
        <v>0</v>
      </c>
      <c r="L115" s="584">
        <f>IF(B115="","",VLOOKUP(B115,'[2]дартс-ком-л'!$B$7:$L$199,9,FALSE))</f>
        <v>0</v>
      </c>
      <c r="M115" s="584">
        <f>IF(B115="","",VLOOKUP(B115,'[2]дартс-ком-л'!$B$7:$L$199,10,FALSE))</f>
        <v>20</v>
      </c>
      <c r="N115" s="585">
        <f>IF(B115="","",VLOOKUP(B115,'[2]дартс-ком-л'!$B$7:$L$199,11,FALSE))</f>
        <v>20</v>
      </c>
      <c r="O115" s="586">
        <f t="shared" si="2"/>
        <v>60</v>
      </c>
      <c r="P115" s="589">
        <v>49</v>
      </c>
      <c r="Q115" s="598"/>
      <c r="R115" s="598"/>
      <c r="S115" s="598"/>
      <c r="T115" s="598"/>
      <c r="U115" s="598"/>
      <c r="V115" s="598"/>
      <c r="W115" s="598"/>
      <c r="X115" s="598"/>
      <c r="Y115" s="598"/>
      <c r="Z115" s="598"/>
    </row>
    <row r="116" spans="1:16" ht="16.5" customHeight="1">
      <c r="A116" s="401" t="s">
        <v>739</v>
      </c>
      <c r="B116" s="588" t="s">
        <v>689</v>
      </c>
      <c r="C116" s="555" t="s">
        <v>725</v>
      </c>
      <c r="D116" s="556" t="s">
        <v>83</v>
      </c>
      <c r="E116" s="584">
        <f>IF(B116="","",VLOOKUP(B116,'[2]дартс-ком-л'!$B$7:$L$199,2,FALSE))</f>
        <v>0</v>
      </c>
      <c r="F116" s="584">
        <f>IF(B116="","",VLOOKUP(B116,'[2]дартс-ком-л'!$B$7:$L$199,3,FALSE))</f>
        <v>20</v>
      </c>
      <c r="G116" s="584">
        <f>IF(B116="","",VLOOKUP(B116,'[2]дартс-ком-л'!$B$7:$L$199,4,FALSE))</f>
        <v>0</v>
      </c>
      <c r="H116" s="584">
        <f>IF(B116="","",VLOOKUP(B116,'[2]дартс-ком-л'!$B$7:$L$199,5,FALSE))</f>
        <v>0</v>
      </c>
      <c r="I116" s="584">
        <f>IF(B116="","",VLOOKUP(B116,'[2]дартс-ком-л'!$B$7:$L$199,6,FALSE))</f>
        <v>0</v>
      </c>
      <c r="J116" s="584">
        <f>IF(B116="","",VLOOKUP(B116,'[2]дартс-ком-л'!$B$7:$L$199,7,FALSE))</f>
        <v>0</v>
      </c>
      <c r="K116" s="584">
        <f>IF(B116="","",VLOOKUP(B116,'[2]дартс-ком-л'!$B$7:$L$199,8,FALSE))</f>
        <v>20</v>
      </c>
      <c r="L116" s="584">
        <f>IF(B116="","",VLOOKUP(B116,'[2]дартс-ком-л'!$B$7:$L$199,9,FALSE))</f>
        <v>0</v>
      </c>
      <c r="M116" s="584">
        <f>IF(B116="","",VLOOKUP(B116,'[2]дартс-ком-л'!$B$7:$L$199,10,FALSE))</f>
        <v>0</v>
      </c>
      <c r="N116" s="585">
        <f>IF(B116="","",VLOOKUP(B116,'[2]дартс-ком-л'!$B$7:$L$199,11,FALSE))</f>
        <v>0</v>
      </c>
      <c r="O116" s="586">
        <f t="shared" si="2"/>
        <v>40</v>
      </c>
      <c r="P116" s="589">
        <v>50</v>
      </c>
    </row>
    <row r="117" spans="1:16" ht="16.5" customHeight="1">
      <c r="A117" s="401" t="s">
        <v>740</v>
      </c>
      <c r="B117" s="591" t="s">
        <v>685</v>
      </c>
      <c r="C117" s="555" t="s">
        <v>377</v>
      </c>
      <c r="D117" s="556" t="s">
        <v>96</v>
      </c>
      <c r="E117" s="584">
        <f>IF(B117="","",VLOOKUP(B117,'[2]дартс-ком-л'!$B$7:$L$199,2,FALSE))</f>
        <v>0</v>
      </c>
      <c r="F117" s="584">
        <f>IF(B117="","",VLOOKUP(B117,'[2]дартс-ком-л'!$B$7:$L$199,3,FALSE))</f>
        <v>0</v>
      </c>
      <c r="G117" s="584">
        <f>IF(B117="","",VLOOKUP(B117,'[2]дартс-ком-л'!$B$7:$L$199,4,FALSE))</f>
        <v>0</v>
      </c>
      <c r="H117" s="584">
        <f>IF(B117="","",VLOOKUP(B117,'[2]дартс-ком-л'!$B$7:$L$199,5,FALSE))</f>
        <v>0</v>
      </c>
      <c r="I117" s="584">
        <f>IF(B117="","",VLOOKUP(B117,'[2]дартс-ком-л'!$B$7:$L$199,6,FALSE))</f>
        <v>0</v>
      </c>
      <c r="J117" s="584">
        <f>IF(B117="","",VLOOKUP(B117,'[2]дартс-ком-л'!$B$7:$L$199,7,FALSE))</f>
        <v>0</v>
      </c>
      <c r="K117" s="584">
        <f>IF(B117="","",VLOOKUP(B117,'[2]дартс-ком-л'!$B$7:$L$199,8,FALSE))</f>
        <v>20</v>
      </c>
      <c r="L117" s="584">
        <f>IF(B117="","",VLOOKUP(B117,'[2]дартс-ком-л'!$B$7:$L$199,9,FALSE))</f>
        <v>0</v>
      </c>
      <c r="M117" s="584">
        <f>IF(B117="","",VLOOKUP(B117,'[2]дартс-ком-л'!$B$7:$L$199,10,FALSE))</f>
        <v>0</v>
      </c>
      <c r="N117" s="585">
        <f>IF(B117="","",VLOOKUP(B117,'[2]дартс-ком-л'!$B$7:$L$199,11,FALSE))</f>
        <v>20</v>
      </c>
      <c r="O117" s="586">
        <f t="shared" si="2"/>
        <v>40</v>
      </c>
      <c r="P117" s="589">
        <v>50</v>
      </c>
    </row>
    <row r="118" spans="1:16" ht="16.5" customHeight="1">
      <c r="A118" s="401" t="s">
        <v>741</v>
      </c>
      <c r="B118" s="588" t="s">
        <v>709</v>
      </c>
      <c r="C118" s="562" t="s">
        <v>241</v>
      </c>
      <c r="D118" s="556" t="s">
        <v>101</v>
      </c>
      <c r="E118" s="584">
        <f>IF(B118="","",VLOOKUP(B118,'[2]дартс-ком-л'!$B$7:$L$199,2,FALSE))</f>
        <v>0</v>
      </c>
      <c r="F118" s="584">
        <f>IF(B118="","",VLOOKUP(B118,'[2]дартс-ком-л'!$B$7:$L$199,3,FALSE))</f>
        <v>0</v>
      </c>
      <c r="G118" s="584">
        <f>IF(B118="","",VLOOKUP(B118,'[2]дартс-ком-л'!$B$7:$L$199,4,FALSE))</f>
        <v>20</v>
      </c>
      <c r="H118" s="584">
        <f>IF(B118="","",VLOOKUP(B118,'[2]дартс-ком-л'!$B$7:$L$199,5,FALSE))</f>
        <v>0</v>
      </c>
      <c r="I118" s="584">
        <f>IF(B118="","",VLOOKUP(B118,'[2]дартс-ком-л'!$B$7:$L$199,6,FALSE))</f>
        <v>0</v>
      </c>
      <c r="J118" s="584">
        <f>IF(B118="","",VLOOKUP(B118,'[2]дартс-ком-л'!$B$7:$L$199,7,FALSE))</f>
        <v>0</v>
      </c>
      <c r="K118" s="584">
        <f>IF(B118="","",VLOOKUP(B118,'[2]дартс-ком-л'!$B$7:$L$199,8,FALSE))</f>
        <v>0</v>
      </c>
      <c r="L118" s="584">
        <f>IF(B118="","",VLOOKUP(B118,'[2]дартс-ком-л'!$B$7:$L$199,9,FALSE))</f>
        <v>0</v>
      </c>
      <c r="M118" s="584">
        <f>IF(B118="","",VLOOKUP(B118,'[2]дартс-ком-л'!$B$7:$L$199,10,FALSE))</f>
        <v>0</v>
      </c>
      <c r="N118" s="585">
        <f>IF(B118="","",VLOOKUP(B118,'[2]дартс-ком-л'!$B$7:$L$199,11,FALSE))</f>
        <v>0</v>
      </c>
      <c r="O118" s="586">
        <f t="shared" si="2"/>
        <v>20</v>
      </c>
      <c r="P118" s="589">
        <v>52</v>
      </c>
    </row>
    <row r="119" spans="1:16" ht="16.5" customHeight="1">
      <c r="A119" s="401" t="s">
        <v>742</v>
      </c>
      <c r="B119" s="588" t="s">
        <v>694</v>
      </c>
      <c r="C119" s="555" t="s">
        <v>142</v>
      </c>
      <c r="D119" s="556" t="s">
        <v>97</v>
      </c>
      <c r="E119" s="584">
        <f>IF(B119="","",VLOOKUP(B119,'[2]дартс-ком-л'!$B$7:$L$199,2,FALSE))</f>
        <v>0</v>
      </c>
      <c r="F119" s="584">
        <f>IF(B119="","",VLOOKUP(B119,'[2]дартс-ком-л'!$B$7:$L$199,3,FALSE))</f>
        <v>0</v>
      </c>
      <c r="G119" s="584">
        <f>IF(B119="","",VLOOKUP(B119,'[2]дартс-ком-л'!$B$7:$L$199,4,FALSE))</f>
        <v>0</v>
      </c>
      <c r="H119" s="584">
        <f>IF(B119="","",VLOOKUP(B119,'[2]дартс-ком-л'!$B$7:$L$199,5,FALSE))</f>
        <v>0</v>
      </c>
      <c r="I119" s="584">
        <f>IF(B119="","",VLOOKUP(B119,'[2]дартс-ком-л'!$B$7:$L$199,6,FALSE))</f>
        <v>0</v>
      </c>
      <c r="J119" s="584">
        <f>IF(B119="","",VLOOKUP(B119,'[2]дартс-ком-л'!$B$7:$L$199,7,FALSE))</f>
        <v>0</v>
      </c>
      <c r="K119" s="584">
        <f>IF(B119="","",VLOOKUP(B119,'[2]дартс-ком-л'!$B$7:$L$199,8,FALSE))</f>
        <v>0</v>
      </c>
      <c r="L119" s="584">
        <f>IF(B119="","",VLOOKUP(B119,'[2]дартс-ком-л'!$B$7:$L$199,9,FALSE))</f>
        <v>0</v>
      </c>
      <c r="M119" s="584">
        <f>IF(B119="","",VLOOKUP(B119,'[2]дартс-ком-л'!$B$7:$L$199,10,FALSE))</f>
        <v>0</v>
      </c>
      <c r="N119" s="585">
        <f>IF(B119="","",VLOOKUP(B119,'[2]дартс-ком-л'!$B$7:$L$199,11,FALSE))</f>
        <v>0</v>
      </c>
      <c r="O119" s="586">
        <f t="shared" si="2"/>
        <v>0</v>
      </c>
      <c r="P119" s="589" t="s">
        <v>743</v>
      </c>
    </row>
    <row r="120" spans="1:16" ht="16.5" customHeight="1">
      <c r="A120" s="401" t="s">
        <v>744</v>
      </c>
      <c r="B120" s="588" t="s">
        <v>710</v>
      </c>
      <c r="C120" s="562" t="s">
        <v>241</v>
      </c>
      <c r="D120" s="556" t="s">
        <v>101</v>
      </c>
      <c r="E120" s="584">
        <f>IF(B120="","",VLOOKUP(B120,'[2]дартс-ком-л'!$B$7:$L$199,2,FALSE))</f>
        <v>0</v>
      </c>
      <c r="F120" s="584">
        <f>IF(B120="","",VLOOKUP(B120,'[2]дартс-ком-л'!$B$7:$L$199,3,FALSE))</f>
        <v>0</v>
      </c>
      <c r="G120" s="584">
        <f>IF(B120="","",VLOOKUP(B120,'[2]дартс-ком-л'!$B$7:$L$199,4,FALSE))</f>
        <v>0</v>
      </c>
      <c r="H120" s="584">
        <f>IF(B120="","",VLOOKUP(B120,'[2]дартс-ком-л'!$B$7:$L$199,5,FALSE))</f>
        <v>0</v>
      </c>
      <c r="I120" s="584">
        <f>IF(B120="","",VLOOKUP(B120,'[2]дартс-ком-л'!$B$7:$L$199,6,FALSE))</f>
        <v>0</v>
      </c>
      <c r="J120" s="584">
        <f>IF(B120="","",VLOOKUP(B120,'[2]дартс-ком-л'!$B$7:$L$199,7,FALSE))</f>
        <v>0</v>
      </c>
      <c r="K120" s="584">
        <f>IF(B120="","",VLOOKUP(B120,'[2]дартс-ком-л'!$B$7:$L$199,8,FALSE))</f>
        <v>0</v>
      </c>
      <c r="L120" s="584">
        <f>IF(B120="","",VLOOKUP(B120,'[2]дартс-ком-л'!$B$7:$L$199,9,FALSE))</f>
        <v>0</v>
      </c>
      <c r="M120" s="584">
        <f>IF(B120="","",VLOOKUP(B120,'[2]дартс-ком-л'!$B$7:$L$199,10,FALSE))</f>
        <v>0</v>
      </c>
      <c r="N120" s="585">
        <f>IF(B120="","",VLOOKUP(B120,'[2]дартс-ком-л'!$B$7:$L$199,11,FALSE))</f>
        <v>0</v>
      </c>
      <c r="O120" s="586">
        <f t="shared" si="2"/>
        <v>0</v>
      </c>
      <c r="P120" s="589" t="s">
        <v>743</v>
      </c>
    </row>
    <row r="121" spans="1:16" s="77" customFormat="1" ht="16.5" customHeight="1">
      <c r="A121" s="599"/>
      <c r="B121" s="599"/>
      <c r="C121" s="600"/>
      <c r="D121" s="599"/>
      <c r="E121" s="599"/>
      <c r="F121" s="599"/>
      <c r="G121" s="599"/>
      <c r="H121" s="599"/>
      <c r="I121" s="599"/>
      <c r="J121" s="599"/>
      <c r="K121" s="599"/>
      <c r="L121" s="599"/>
      <c r="M121" s="599"/>
      <c r="N121" s="599"/>
      <c r="O121" s="599"/>
      <c r="P121" s="601"/>
    </row>
    <row r="122" spans="1:26" s="498" customFormat="1" ht="16.5" customHeight="1">
      <c r="A122" s="396"/>
      <c r="B122" s="538" t="s">
        <v>745</v>
      </c>
      <c r="C122" s="284"/>
      <c r="D122" s="538"/>
      <c r="E122" s="396"/>
      <c r="F122" s="533"/>
      <c r="G122" s="533"/>
      <c r="H122" s="533"/>
      <c r="I122" s="533"/>
      <c r="J122" s="533"/>
      <c r="K122" s="533"/>
      <c r="L122" s="533"/>
      <c r="M122" s="533"/>
      <c r="N122" s="533"/>
      <c r="O122" s="533"/>
      <c r="P122" s="533"/>
      <c r="Q122" s="184"/>
      <c r="T122" s="184"/>
      <c r="U122" s="184"/>
      <c r="V122" s="184"/>
      <c r="X122" s="184"/>
      <c r="Y122" s="184"/>
      <c r="Z122" s="184"/>
    </row>
    <row r="123" spans="1:26" s="498" customFormat="1" ht="16.5" customHeight="1">
      <c r="A123" s="538" t="s">
        <v>746</v>
      </c>
      <c r="B123" s="602"/>
      <c r="C123" s="603"/>
      <c r="D123" s="538"/>
      <c r="E123" s="604"/>
      <c r="F123" s="605"/>
      <c r="G123" s="605"/>
      <c r="H123" s="605"/>
      <c r="I123" s="605"/>
      <c r="J123" s="605"/>
      <c r="K123" s="605"/>
      <c r="L123" s="605"/>
      <c r="M123" s="605"/>
      <c r="N123" s="605"/>
      <c r="O123" s="605"/>
      <c r="P123" s="606"/>
      <c r="Q123" s="607"/>
      <c r="T123" s="184"/>
      <c r="U123" s="607"/>
      <c r="V123" s="184"/>
      <c r="X123" s="184"/>
      <c r="Y123" s="184"/>
      <c r="Z123" s="184"/>
    </row>
    <row r="124" spans="2:16" ht="16.5" customHeight="1">
      <c r="B124" s="599"/>
      <c r="C124" s="600"/>
      <c r="D124" s="599"/>
      <c r="E124" s="599"/>
      <c r="F124" s="599"/>
      <c r="G124" s="599"/>
      <c r="H124" s="599"/>
      <c r="I124" s="599"/>
      <c r="J124" s="599"/>
      <c r="K124" s="599"/>
      <c r="L124" s="599"/>
      <c r="M124" s="599"/>
      <c r="N124" s="599"/>
      <c r="O124" s="599"/>
      <c r="P124" s="601"/>
    </row>
    <row r="125" spans="2:16" ht="16.5" customHeight="1">
      <c r="B125" s="599"/>
      <c r="C125" s="600"/>
      <c r="D125" s="599"/>
      <c r="E125" s="599"/>
      <c r="F125" s="599"/>
      <c r="G125" s="599"/>
      <c r="H125" s="599"/>
      <c r="I125" s="599"/>
      <c r="J125" s="599"/>
      <c r="K125" s="599"/>
      <c r="L125" s="599"/>
      <c r="M125" s="599"/>
      <c r="N125" s="599"/>
      <c r="O125" s="599"/>
      <c r="P125" s="601"/>
    </row>
    <row r="126" spans="2:16" s="528" customFormat="1" ht="16.5" customHeight="1">
      <c r="B126" s="608" t="s">
        <v>102</v>
      </c>
      <c r="C126" s="389"/>
      <c r="D126" s="396"/>
      <c r="E126" s="396"/>
      <c r="F126" s="396"/>
      <c r="G126" s="396"/>
      <c r="H126" s="396"/>
      <c r="I126" s="396"/>
      <c r="K126" s="396"/>
      <c r="L126" s="609" t="s">
        <v>103</v>
      </c>
      <c r="M126" s="599"/>
      <c r="N126" s="599"/>
      <c r="O126" s="599"/>
      <c r="P126" s="601"/>
    </row>
    <row r="127" spans="1:16" s="77" customFormat="1" ht="16.5" customHeight="1">
      <c r="A127" s="599"/>
      <c r="B127" s="599"/>
      <c r="C127" s="600"/>
      <c r="D127" s="599"/>
      <c r="E127" s="599"/>
      <c r="F127" s="599"/>
      <c r="G127" s="599"/>
      <c r="H127" s="599"/>
      <c r="I127" s="599"/>
      <c r="J127" s="599"/>
      <c r="K127" s="599"/>
      <c r="L127" s="599"/>
      <c r="M127" s="599"/>
      <c r="N127" s="599"/>
      <c r="O127" s="599"/>
      <c r="P127" s="601"/>
    </row>
    <row r="128" spans="1:16" s="77" customFormat="1" ht="16.5" customHeight="1">
      <c r="A128" s="599"/>
      <c r="B128" s="599"/>
      <c r="C128" s="600"/>
      <c r="D128" s="599"/>
      <c r="E128" s="599"/>
      <c r="F128" s="599"/>
      <c r="G128" s="599"/>
      <c r="H128" s="599"/>
      <c r="I128" s="599"/>
      <c r="J128" s="599"/>
      <c r="K128" s="599"/>
      <c r="L128" s="599"/>
      <c r="M128" s="599"/>
      <c r="N128" s="599"/>
      <c r="O128" s="599"/>
      <c r="P128" s="601"/>
    </row>
    <row r="129" spans="1:16" s="77" customFormat="1" ht="16.5" customHeight="1">
      <c r="A129" s="599"/>
      <c r="B129" s="599"/>
      <c r="C129" s="600"/>
      <c r="D129" s="599"/>
      <c r="E129" s="599"/>
      <c r="F129" s="599"/>
      <c r="G129" s="599"/>
      <c r="H129" s="599"/>
      <c r="I129" s="599"/>
      <c r="J129" s="599"/>
      <c r="K129" s="599"/>
      <c r="L129" s="599"/>
      <c r="M129" s="599"/>
      <c r="N129" s="599"/>
      <c r="O129" s="599"/>
      <c r="P129" s="601"/>
    </row>
    <row r="130" spans="2:16" ht="16.5" customHeight="1">
      <c r="B130" s="599"/>
      <c r="C130" s="600"/>
      <c r="D130" s="599"/>
      <c r="E130" s="599"/>
      <c r="F130" s="599"/>
      <c r="G130" s="599"/>
      <c r="H130" s="599"/>
      <c r="I130" s="599"/>
      <c r="J130" s="599"/>
      <c r="K130" s="599"/>
      <c r="L130" s="599"/>
      <c r="M130" s="599"/>
      <c r="N130" s="599"/>
      <c r="O130" s="599"/>
      <c r="P130" s="601"/>
    </row>
    <row r="131" spans="2:16" ht="16.5" customHeight="1">
      <c r="B131" s="599"/>
      <c r="C131" s="600"/>
      <c r="D131" s="599"/>
      <c r="E131" s="599"/>
      <c r="F131" s="599"/>
      <c r="G131" s="599"/>
      <c r="H131" s="599"/>
      <c r="I131" s="599"/>
      <c r="J131" s="599"/>
      <c r="K131" s="599"/>
      <c r="L131" s="599"/>
      <c r="M131" s="599"/>
      <c r="N131" s="599"/>
      <c r="O131" s="599"/>
      <c r="P131" s="601"/>
    </row>
    <row r="132" spans="2:16" ht="16.5" customHeight="1">
      <c r="B132" s="599"/>
      <c r="C132" s="600"/>
      <c r="D132" s="599"/>
      <c r="E132" s="599"/>
      <c r="F132" s="599"/>
      <c r="G132" s="599"/>
      <c r="H132" s="599"/>
      <c r="I132" s="599"/>
      <c r="J132" s="599"/>
      <c r="K132" s="599"/>
      <c r="L132" s="599"/>
      <c r="M132" s="599"/>
      <c r="N132" s="599"/>
      <c r="O132" s="599"/>
      <c r="P132" s="601"/>
    </row>
    <row r="133" spans="2:16" ht="16.5" customHeight="1">
      <c r="B133" s="599"/>
      <c r="C133" s="600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601"/>
    </row>
    <row r="134" spans="1:16" s="77" customFormat="1" ht="16.5" customHeight="1">
      <c r="A134" s="599"/>
      <c r="B134" s="599"/>
      <c r="C134" s="600"/>
      <c r="D134" s="599"/>
      <c r="E134" s="599"/>
      <c r="F134" s="599"/>
      <c r="G134" s="599"/>
      <c r="H134" s="599"/>
      <c r="I134" s="599"/>
      <c r="J134" s="599"/>
      <c r="K134" s="599"/>
      <c r="L134" s="599"/>
      <c r="M134" s="599"/>
      <c r="N134" s="599"/>
      <c r="O134" s="599"/>
      <c r="P134" s="601"/>
    </row>
    <row r="135" spans="2:16" ht="16.5" customHeight="1">
      <c r="B135" s="599"/>
      <c r="C135" s="600"/>
      <c r="D135" s="599"/>
      <c r="E135" s="599"/>
      <c r="F135" s="599"/>
      <c r="G135" s="599"/>
      <c r="H135" s="599"/>
      <c r="I135" s="599"/>
      <c r="J135" s="599"/>
      <c r="K135" s="599"/>
      <c r="L135" s="599"/>
      <c r="M135" s="599"/>
      <c r="N135" s="599"/>
      <c r="O135" s="599"/>
      <c r="P135" s="601"/>
    </row>
    <row r="136" spans="1:16" s="77" customFormat="1" ht="16.5" customHeight="1">
      <c r="A136" s="599"/>
      <c r="B136" s="599"/>
      <c r="C136" s="600"/>
      <c r="D136" s="599"/>
      <c r="E136" s="599"/>
      <c r="F136" s="599"/>
      <c r="G136" s="599"/>
      <c r="H136" s="599"/>
      <c r="I136" s="599"/>
      <c r="J136" s="599"/>
      <c r="K136" s="599"/>
      <c r="L136" s="599"/>
      <c r="M136" s="599"/>
      <c r="N136" s="599"/>
      <c r="O136" s="599"/>
      <c r="P136" s="601"/>
    </row>
    <row r="137" spans="1:16" s="77" customFormat="1" ht="16.5" customHeight="1">
      <c r="A137" s="599"/>
      <c r="B137" s="599"/>
      <c r="C137" s="600"/>
      <c r="D137" s="599"/>
      <c r="E137" s="599"/>
      <c r="F137" s="599"/>
      <c r="G137" s="599"/>
      <c r="H137" s="599"/>
      <c r="I137" s="599"/>
      <c r="J137" s="599"/>
      <c r="K137" s="599"/>
      <c r="L137" s="599"/>
      <c r="M137" s="599"/>
      <c r="N137" s="599"/>
      <c r="O137" s="599"/>
      <c r="P137" s="601"/>
    </row>
    <row r="138" spans="1:16" s="77" customFormat="1" ht="16.5" customHeight="1">
      <c r="A138" s="599"/>
      <c r="B138" s="599"/>
      <c r="C138" s="600"/>
      <c r="D138" s="599"/>
      <c r="E138" s="599"/>
      <c r="F138" s="599"/>
      <c r="G138" s="599"/>
      <c r="H138" s="599"/>
      <c r="I138" s="599"/>
      <c r="J138" s="599"/>
      <c r="K138" s="599"/>
      <c r="L138" s="599"/>
      <c r="M138" s="599"/>
      <c r="N138" s="599"/>
      <c r="O138" s="599"/>
      <c r="P138" s="601"/>
    </row>
    <row r="139" spans="2:16" ht="16.5" customHeight="1">
      <c r="B139" s="599"/>
      <c r="C139" s="600"/>
      <c r="D139" s="599"/>
      <c r="E139" s="599"/>
      <c r="F139" s="599"/>
      <c r="G139" s="599"/>
      <c r="H139" s="599"/>
      <c r="I139" s="599"/>
      <c r="J139" s="599"/>
      <c r="K139" s="599"/>
      <c r="L139" s="599"/>
      <c r="M139" s="599"/>
      <c r="N139" s="599"/>
      <c r="O139" s="599"/>
      <c r="P139" s="601"/>
    </row>
    <row r="140" spans="1:16" s="77" customFormat="1" ht="16.5" customHeight="1">
      <c r="A140" s="599"/>
      <c r="B140" s="599"/>
      <c r="C140" s="600"/>
      <c r="D140" s="599"/>
      <c r="E140" s="599"/>
      <c r="F140" s="599"/>
      <c r="G140" s="599"/>
      <c r="H140" s="599"/>
      <c r="I140" s="599"/>
      <c r="J140" s="599"/>
      <c r="K140" s="599"/>
      <c r="L140" s="599"/>
      <c r="M140" s="599"/>
      <c r="N140" s="599"/>
      <c r="O140" s="599"/>
      <c r="P140" s="601"/>
    </row>
    <row r="141" spans="2:16" ht="16.5" customHeight="1">
      <c r="B141" s="599"/>
      <c r="C141" s="600"/>
      <c r="D141" s="599"/>
      <c r="E141" s="599"/>
      <c r="F141" s="599"/>
      <c r="G141" s="599"/>
      <c r="H141" s="599"/>
      <c r="I141" s="599"/>
      <c r="J141" s="599"/>
      <c r="K141" s="599"/>
      <c r="L141" s="599"/>
      <c r="M141" s="599"/>
      <c r="N141" s="599"/>
      <c r="O141" s="599"/>
      <c r="P141" s="601"/>
    </row>
    <row r="142" spans="1:16" s="77" customFormat="1" ht="16.5" customHeight="1">
      <c r="A142" s="599"/>
      <c r="B142" s="599"/>
      <c r="C142" s="600"/>
      <c r="D142" s="599"/>
      <c r="E142" s="599"/>
      <c r="F142" s="599"/>
      <c r="G142" s="599"/>
      <c r="H142" s="599"/>
      <c r="I142" s="599"/>
      <c r="J142" s="599"/>
      <c r="K142" s="599"/>
      <c r="L142" s="599"/>
      <c r="M142" s="599"/>
      <c r="N142" s="599"/>
      <c r="O142" s="599"/>
      <c r="P142" s="601"/>
    </row>
    <row r="143" spans="1:16" s="77" customFormat="1" ht="16.5" customHeight="1">
      <c r="A143" s="605"/>
      <c r="B143" s="610"/>
      <c r="C143" s="611"/>
      <c r="D143" s="612"/>
      <c r="E143" s="613"/>
      <c r="F143" s="613"/>
      <c r="G143" s="613"/>
      <c r="H143" s="613"/>
      <c r="I143" s="613"/>
      <c r="J143" s="613"/>
      <c r="K143" s="613"/>
      <c r="L143" s="613"/>
      <c r="M143" s="613"/>
      <c r="N143" s="613"/>
      <c r="O143" s="613"/>
      <c r="P143" s="613"/>
    </row>
    <row r="144" spans="1:16" ht="16.5" customHeight="1">
      <c r="A144" s="605"/>
      <c r="B144" s="610"/>
      <c r="C144" s="611"/>
      <c r="D144" s="612"/>
      <c r="E144" s="613"/>
      <c r="F144" s="613"/>
      <c r="G144" s="613"/>
      <c r="H144" s="613"/>
      <c r="I144" s="613"/>
      <c r="J144" s="613"/>
      <c r="K144" s="613"/>
      <c r="L144" s="613"/>
      <c r="M144" s="613"/>
      <c r="N144" s="613"/>
      <c r="O144" s="613"/>
      <c r="P144" s="613"/>
    </row>
    <row r="145" spans="1:16" ht="16.5" customHeight="1">
      <c r="A145" s="606"/>
      <c r="B145" s="606"/>
      <c r="C145" s="600"/>
      <c r="D145" s="599"/>
      <c r="E145" s="606"/>
      <c r="F145" s="606"/>
      <c r="G145" s="606"/>
      <c r="H145" s="606"/>
      <c r="I145" s="606"/>
      <c r="J145" s="606"/>
      <c r="K145" s="606"/>
      <c r="L145" s="606"/>
      <c r="M145" s="606"/>
      <c r="N145" s="606"/>
      <c r="O145" s="606"/>
      <c r="P145" s="606"/>
    </row>
    <row r="146" spans="1:16" s="77" customFormat="1" ht="16.5" customHeight="1">
      <c r="A146" s="605"/>
      <c r="B146" s="614"/>
      <c r="C146" s="600"/>
      <c r="D146" s="599"/>
      <c r="E146" s="615"/>
      <c r="F146" s="615"/>
      <c r="G146" s="615"/>
      <c r="H146" s="615"/>
      <c r="I146" s="615"/>
      <c r="J146" s="615"/>
      <c r="K146" s="615"/>
      <c r="L146" s="615"/>
      <c r="M146" s="615"/>
      <c r="N146" s="615"/>
      <c r="O146" s="615"/>
      <c r="P146" s="616"/>
    </row>
    <row r="147" spans="1:16" s="77" customFormat="1" ht="16.5" customHeight="1">
      <c r="A147" s="605"/>
      <c r="B147" s="614"/>
      <c r="C147" s="600"/>
      <c r="D147" s="599"/>
      <c r="E147" s="615"/>
      <c r="F147" s="615"/>
      <c r="G147" s="615"/>
      <c r="H147" s="615"/>
      <c r="I147" s="615"/>
      <c r="J147" s="615"/>
      <c r="K147" s="615"/>
      <c r="L147" s="615"/>
      <c r="M147" s="615"/>
      <c r="N147" s="615"/>
      <c r="O147" s="615"/>
      <c r="P147" s="616"/>
    </row>
    <row r="148" spans="1:16" s="77" customFormat="1" ht="16.5" customHeight="1">
      <c r="A148" s="605"/>
      <c r="B148" s="617"/>
      <c r="C148" s="600"/>
      <c r="D148" s="599"/>
      <c r="E148" s="613"/>
      <c r="F148" s="613"/>
      <c r="G148" s="613"/>
      <c r="H148" s="613"/>
      <c r="I148" s="613"/>
      <c r="J148" s="613"/>
      <c r="K148" s="613"/>
      <c r="L148" s="613"/>
      <c r="M148" s="613"/>
      <c r="N148" s="613"/>
      <c r="O148" s="613"/>
      <c r="P148" s="613"/>
    </row>
    <row r="149" spans="1:16" ht="16.5" customHeight="1">
      <c r="A149" s="606"/>
      <c r="B149" s="606"/>
      <c r="C149" s="600"/>
      <c r="D149" s="599"/>
      <c r="E149" s="606"/>
      <c r="F149" s="606"/>
      <c r="G149" s="606"/>
      <c r="H149" s="606"/>
      <c r="I149" s="606"/>
      <c r="J149" s="606"/>
      <c r="K149" s="606"/>
      <c r="L149" s="606"/>
      <c r="M149" s="606"/>
      <c r="N149" s="606"/>
      <c r="O149" s="606"/>
      <c r="P149" s="606"/>
    </row>
    <row r="150" spans="1:16" ht="16.5" customHeight="1">
      <c r="A150" s="606"/>
      <c r="B150" s="606"/>
      <c r="C150" s="600"/>
      <c r="D150" s="599"/>
      <c r="E150" s="606"/>
      <c r="F150" s="606"/>
      <c r="G150" s="606"/>
      <c r="H150" s="606"/>
      <c r="I150" s="606"/>
      <c r="J150" s="606"/>
      <c r="K150" s="606"/>
      <c r="L150" s="606"/>
      <c r="M150" s="606"/>
      <c r="N150" s="606"/>
      <c r="O150" s="606"/>
      <c r="P150" s="606"/>
    </row>
    <row r="151" spans="1:16" ht="16.5" customHeight="1">
      <c r="A151" s="606"/>
      <c r="B151" s="606"/>
      <c r="C151" s="600"/>
      <c r="D151" s="599"/>
      <c r="E151" s="606"/>
      <c r="F151" s="606"/>
      <c r="G151" s="606"/>
      <c r="H151" s="606"/>
      <c r="I151" s="606"/>
      <c r="J151" s="606"/>
      <c r="K151" s="606"/>
      <c r="L151" s="606"/>
      <c r="M151" s="606"/>
      <c r="N151" s="606"/>
      <c r="O151" s="606"/>
      <c r="P151" s="606"/>
    </row>
    <row r="152" spans="1:16" ht="16.5" customHeight="1">
      <c r="A152" s="606"/>
      <c r="B152" s="606"/>
      <c r="C152" s="600"/>
      <c r="D152" s="599"/>
      <c r="E152" s="606"/>
      <c r="F152" s="606"/>
      <c r="G152" s="606"/>
      <c r="H152" s="606"/>
      <c r="I152" s="606"/>
      <c r="J152" s="606"/>
      <c r="K152" s="606"/>
      <c r="L152" s="606"/>
      <c r="M152" s="606"/>
      <c r="N152" s="606"/>
      <c r="O152" s="606"/>
      <c r="P152" s="606"/>
    </row>
    <row r="153" spans="1:16" s="77" customFormat="1" ht="16.5" customHeight="1">
      <c r="A153" s="605"/>
      <c r="B153" s="614"/>
      <c r="C153" s="600"/>
      <c r="D153" s="599"/>
      <c r="E153" s="615"/>
      <c r="F153" s="615"/>
      <c r="G153" s="615"/>
      <c r="H153" s="615"/>
      <c r="I153" s="615"/>
      <c r="J153" s="615"/>
      <c r="K153" s="615"/>
      <c r="L153" s="615"/>
      <c r="M153" s="615"/>
      <c r="N153" s="615"/>
      <c r="O153" s="615"/>
      <c r="P153" s="616"/>
    </row>
    <row r="154" spans="1:16" s="77" customFormat="1" ht="16.5" customHeight="1">
      <c r="A154" s="618"/>
      <c r="B154" s="619"/>
      <c r="C154" s="600"/>
      <c r="D154" s="599"/>
      <c r="E154" s="613"/>
      <c r="F154" s="613"/>
      <c r="G154" s="613"/>
      <c r="H154" s="613"/>
      <c r="I154" s="613"/>
      <c r="J154" s="613"/>
      <c r="K154" s="613"/>
      <c r="L154" s="613"/>
      <c r="M154" s="613"/>
      <c r="N154" s="613"/>
      <c r="O154" s="613"/>
      <c r="P154" s="613"/>
    </row>
    <row r="155" spans="1:16" s="77" customFormat="1" ht="16.5" customHeight="1">
      <c r="A155" s="605"/>
      <c r="B155" s="610"/>
      <c r="C155" s="600"/>
      <c r="D155" s="599"/>
      <c r="E155" s="613"/>
      <c r="F155" s="613"/>
      <c r="G155" s="613"/>
      <c r="H155" s="613"/>
      <c r="I155" s="613"/>
      <c r="J155" s="613"/>
      <c r="K155" s="613"/>
      <c r="L155" s="613"/>
      <c r="M155" s="613"/>
      <c r="N155" s="613"/>
      <c r="O155" s="613"/>
      <c r="P155" s="613"/>
    </row>
    <row r="156" spans="1:16" s="77" customFormat="1" ht="16.5" customHeight="1">
      <c r="A156" s="605"/>
      <c r="B156" s="620"/>
      <c r="C156" s="600"/>
      <c r="D156" s="599"/>
      <c r="E156" s="621"/>
      <c r="F156" s="621"/>
      <c r="G156" s="621"/>
      <c r="H156" s="621"/>
      <c r="I156" s="621"/>
      <c r="J156" s="621"/>
      <c r="K156" s="621"/>
      <c r="L156" s="621"/>
      <c r="M156" s="621"/>
      <c r="N156" s="621"/>
      <c r="O156" s="621"/>
      <c r="P156" s="621"/>
    </row>
    <row r="157" spans="1:16" s="77" customFormat="1" ht="16.5" customHeight="1">
      <c r="A157" s="605"/>
      <c r="B157" s="614"/>
      <c r="C157" s="600"/>
      <c r="D157" s="599"/>
      <c r="E157" s="615"/>
      <c r="F157" s="615"/>
      <c r="G157" s="615"/>
      <c r="H157" s="615"/>
      <c r="I157" s="615"/>
      <c r="J157" s="615"/>
      <c r="K157" s="615"/>
      <c r="L157" s="615"/>
      <c r="M157" s="615"/>
      <c r="N157" s="615"/>
      <c r="O157" s="615"/>
      <c r="P157" s="616"/>
    </row>
    <row r="158" spans="1:16" s="77" customFormat="1" ht="16.5" customHeight="1">
      <c r="A158" s="605"/>
      <c r="B158" s="599"/>
      <c r="C158" s="600"/>
      <c r="D158" s="599"/>
      <c r="E158" s="599"/>
      <c r="F158" s="599"/>
      <c r="G158" s="599"/>
      <c r="H158" s="599"/>
      <c r="I158" s="599"/>
      <c r="J158" s="599"/>
      <c r="K158" s="599"/>
      <c r="L158" s="599"/>
      <c r="M158" s="599"/>
      <c r="N158" s="599"/>
      <c r="O158" s="599"/>
      <c r="P158" s="601"/>
    </row>
    <row r="159" spans="1:16" ht="16.5" customHeight="1">
      <c r="A159" s="606"/>
      <c r="B159" s="606"/>
      <c r="C159" s="600"/>
      <c r="D159" s="599"/>
      <c r="E159" s="606"/>
      <c r="F159" s="606"/>
      <c r="G159" s="606"/>
      <c r="H159" s="606"/>
      <c r="I159" s="606"/>
      <c r="J159" s="606"/>
      <c r="K159" s="606"/>
      <c r="L159" s="606"/>
      <c r="M159" s="606"/>
      <c r="N159" s="606"/>
      <c r="O159" s="606"/>
      <c r="P159" s="606"/>
    </row>
    <row r="160" spans="1:16" ht="16.5" customHeight="1">
      <c r="A160" s="605"/>
      <c r="B160" s="606"/>
      <c r="C160" s="600"/>
      <c r="D160" s="599"/>
      <c r="E160" s="606"/>
      <c r="F160" s="606"/>
      <c r="G160" s="606"/>
      <c r="H160" s="606"/>
      <c r="I160" s="606"/>
      <c r="J160" s="606"/>
      <c r="K160" s="606"/>
      <c r="L160" s="606"/>
      <c r="M160" s="606"/>
      <c r="N160" s="606"/>
      <c r="O160" s="606"/>
      <c r="P160" s="606"/>
    </row>
    <row r="161" spans="1:16" s="77" customFormat="1" ht="16.5" customHeight="1">
      <c r="A161" s="605"/>
      <c r="B161" s="620"/>
      <c r="C161" s="600"/>
      <c r="D161" s="599"/>
      <c r="E161" s="579"/>
      <c r="F161" s="579"/>
      <c r="G161" s="579"/>
      <c r="H161" s="579"/>
      <c r="I161" s="579"/>
      <c r="J161" s="579"/>
      <c r="K161" s="579"/>
      <c r="L161" s="579"/>
      <c r="M161" s="579"/>
      <c r="N161" s="579"/>
      <c r="O161" s="579"/>
      <c r="P161" s="579"/>
    </row>
    <row r="162" spans="1:16" s="77" customFormat="1" ht="16.5" customHeight="1">
      <c r="A162" s="605"/>
      <c r="B162" s="620"/>
      <c r="C162" s="600"/>
      <c r="D162" s="599"/>
      <c r="E162" s="577"/>
      <c r="F162" s="577"/>
      <c r="G162" s="577"/>
      <c r="H162" s="577"/>
      <c r="I162" s="577"/>
      <c r="J162" s="577"/>
      <c r="K162" s="577"/>
      <c r="L162" s="577"/>
      <c r="M162" s="577"/>
      <c r="N162" s="577"/>
      <c r="O162" s="577"/>
      <c r="P162" s="579"/>
    </row>
    <row r="163" spans="1:16" ht="16.5" customHeight="1">
      <c r="A163" s="605"/>
      <c r="B163" s="614"/>
      <c r="C163" s="600"/>
      <c r="D163" s="599"/>
      <c r="E163" s="616"/>
      <c r="F163" s="616"/>
      <c r="G163" s="616"/>
      <c r="H163" s="616"/>
      <c r="I163" s="616"/>
      <c r="J163" s="616"/>
      <c r="K163" s="616"/>
      <c r="L163" s="616"/>
      <c r="M163" s="616"/>
      <c r="N163" s="616"/>
      <c r="O163" s="616"/>
      <c r="P163" s="616"/>
    </row>
    <row r="164" spans="1:16" ht="16.5" customHeight="1">
      <c r="A164" s="605"/>
      <c r="B164" s="614"/>
      <c r="C164" s="600"/>
      <c r="D164" s="599"/>
      <c r="E164" s="615"/>
      <c r="F164" s="615"/>
      <c r="G164" s="615"/>
      <c r="H164" s="615"/>
      <c r="I164" s="615"/>
      <c r="J164" s="615"/>
      <c r="K164" s="615"/>
      <c r="L164" s="615"/>
      <c r="M164" s="615"/>
      <c r="N164" s="615"/>
      <c r="O164" s="615"/>
      <c r="P164" s="616"/>
    </row>
    <row r="165" spans="1:16" ht="16.5" customHeight="1">
      <c r="A165" s="605"/>
      <c r="B165" s="614"/>
      <c r="C165" s="600"/>
      <c r="D165" s="599"/>
      <c r="E165" s="615"/>
      <c r="F165" s="615"/>
      <c r="G165" s="615"/>
      <c r="H165" s="615"/>
      <c r="I165" s="615"/>
      <c r="J165" s="615"/>
      <c r="K165" s="615"/>
      <c r="L165" s="615"/>
      <c r="M165" s="615"/>
      <c r="N165" s="615"/>
      <c r="O165" s="615"/>
      <c r="P165" s="616"/>
    </row>
    <row r="166" spans="1:16" ht="16.5" customHeight="1">
      <c r="A166" s="605"/>
      <c r="B166" s="617"/>
      <c r="C166" s="600"/>
      <c r="D166" s="599"/>
      <c r="E166" s="581"/>
      <c r="F166" s="581"/>
      <c r="G166" s="581"/>
      <c r="H166" s="581"/>
      <c r="I166" s="581"/>
      <c r="J166" s="581"/>
      <c r="K166" s="581"/>
      <c r="L166" s="581"/>
      <c r="M166" s="581"/>
      <c r="N166" s="581"/>
      <c r="O166" s="581"/>
      <c r="P166" s="581"/>
    </row>
    <row r="167" spans="1:16" s="624" customFormat="1" ht="16.5" customHeight="1">
      <c r="A167" s="605"/>
      <c r="B167" s="617"/>
      <c r="C167" s="622"/>
      <c r="D167" s="623"/>
      <c r="E167" s="613"/>
      <c r="F167" s="613"/>
      <c r="G167" s="613"/>
      <c r="H167" s="613"/>
      <c r="I167" s="613"/>
      <c r="J167" s="613"/>
      <c r="K167" s="613"/>
      <c r="L167" s="613"/>
      <c r="M167" s="613"/>
      <c r="N167" s="613"/>
      <c r="O167" s="613"/>
      <c r="P167" s="613"/>
    </row>
    <row r="168" spans="1:16" s="77" customFormat="1" ht="16.5" customHeight="1">
      <c r="A168" s="606"/>
      <c r="B168" s="606"/>
      <c r="C168" s="600"/>
      <c r="D168" s="599"/>
      <c r="E168" s="606"/>
      <c r="F168" s="606"/>
      <c r="G168" s="606"/>
      <c r="H168" s="606"/>
      <c r="I168" s="606"/>
      <c r="J168" s="606"/>
      <c r="K168" s="606"/>
      <c r="L168" s="606"/>
      <c r="M168" s="606"/>
      <c r="N168" s="606"/>
      <c r="O168" s="606"/>
      <c r="P168" s="606"/>
    </row>
    <row r="169" spans="1:16" s="77" customFormat="1" ht="16.5" customHeight="1">
      <c r="A169" s="606"/>
      <c r="B169" s="606"/>
      <c r="C169" s="600"/>
      <c r="D169" s="599"/>
      <c r="E169" s="606"/>
      <c r="F169" s="606"/>
      <c r="G169" s="606"/>
      <c r="H169" s="606"/>
      <c r="I169" s="606"/>
      <c r="J169" s="606"/>
      <c r="K169" s="606"/>
      <c r="L169" s="606"/>
      <c r="M169" s="606"/>
      <c r="N169" s="606"/>
      <c r="O169" s="606"/>
      <c r="P169" s="606"/>
    </row>
    <row r="170" spans="1:16" s="77" customFormat="1" ht="16.5" customHeight="1">
      <c r="A170" s="606"/>
      <c r="B170" s="606"/>
      <c r="C170" s="600"/>
      <c r="D170" s="599"/>
      <c r="E170" s="606"/>
      <c r="F170" s="606"/>
      <c r="G170" s="606"/>
      <c r="H170" s="606"/>
      <c r="I170" s="606"/>
      <c r="J170" s="606"/>
      <c r="K170" s="606"/>
      <c r="L170" s="606"/>
      <c r="M170" s="606"/>
      <c r="N170" s="606"/>
      <c r="O170" s="606"/>
      <c r="P170" s="606"/>
    </row>
    <row r="171" spans="1:16" ht="16.5" customHeight="1">
      <c r="A171" s="599"/>
      <c r="B171" s="599"/>
      <c r="C171" s="600"/>
      <c r="D171" s="599"/>
      <c r="E171" s="599"/>
      <c r="F171" s="599"/>
      <c r="G171" s="599"/>
      <c r="H171" s="599"/>
      <c r="I171" s="599"/>
      <c r="J171" s="599"/>
      <c r="K171" s="599"/>
      <c r="L171" s="599"/>
      <c r="M171" s="599"/>
      <c r="N171" s="599"/>
      <c r="O171" s="599"/>
      <c r="P171" s="601"/>
    </row>
    <row r="172" spans="1:16" ht="16.5" customHeight="1">
      <c r="A172" s="605"/>
      <c r="B172" s="625"/>
      <c r="C172" s="600"/>
      <c r="D172" s="599"/>
      <c r="E172" s="577"/>
      <c r="F172" s="577"/>
      <c r="G172" s="577"/>
      <c r="H172" s="577"/>
      <c r="I172" s="577"/>
      <c r="J172" s="577"/>
      <c r="K172" s="577"/>
      <c r="L172" s="577"/>
      <c r="M172" s="577"/>
      <c r="N172" s="577"/>
      <c r="O172" s="577"/>
      <c r="P172" s="579"/>
    </row>
    <row r="173" spans="1:16" ht="16.5" customHeight="1">
      <c r="A173" s="605"/>
      <c r="B173" s="610"/>
      <c r="C173" s="600"/>
      <c r="D173" s="599"/>
      <c r="E173" s="581"/>
      <c r="F173" s="581"/>
      <c r="G173" s="581"/>
      <c r="H173" s="581"/>
      <c r="I173" s="581"/>
      <c r="J173" s="581"/>
      <c r="K173" s="581"/>
      <c r="L173" s="581"/>
      <c r="M173" s="581"/>
      <c r="N173" s="581"/>
      <c r="O173" s="581"/>
      <c r="P173" s="581"/>
    </row>
    <row r="174" spans="1:16" ht="16.5" customHeight="1">
      <c r="A174" s="533"/>
      <c r="B174" s="626"/>
      <c r="E174" s="627"/>
      <c r="F174" s="627"/>
      <c r="G174" s="627"/>
      <c r="H174" s="627"/>
      <c r="I174" s="627"/>
      <c r="J174" s="627"/>
      <c r="K174" s="627"/>
      <c r="L174" s="627"/>
      <c r="M174" s="627"/>
      <c r="N174" s="627"/>
      <c r="O174" s="627"/>
      <c r="P174" s="627"/>
    </row>
    <row r="175" spans="2:16" ht="16.5" customHeight="1">
      <c r="B175" s="626"/>
      <c r="E175" s="627"/>
      <c r="F175" s="627"/>
      <c r="G175" s="627"/>
      <c r="H175" s="627"/>
      <c r="I175" s="627"/>
      <c r="J175" s="627"/>
      <c r="K175" s="627"/>
      <c r="L175" s="627"/>
      <c r="M175" s="627"/>
      <c r="N175" s="627"/>
      <c r="O175" s="627"/>
      <c r="P175" s="627"/>
    </row>
    <row r="176" spans="1:16" ht="16.5" customHeight="1">
      <c r="A176" s="606"/>
      <c r="B176" s="606"/>
      <c r="C176" s="600"/>
      <c r="D176" s="599"/>
      <c r="E176" s="606"/>
      <c r="F176" s="606"/>
      <c r="G176" s="606"/>
      <c r="H176" s="606"/>
      <c r="I176" s="606"/>
      <c r="J176" s="606"/>
      <c r="K176" s="606"/>
      <c r="L176" s="606"/>
      <c r="M176" s="606"/>
      <c r="N176" s="606"/>
      <c r="O176" s="606"/>
      <c r="P176" s="606"/>
    </row>
    <row r="177" spans="1:16" ht="16.5" customHeight="1">
      <c r="A177" s="605"/>
      <c r="B177" s="620"/>
      <c r="C177" s="600"/>
      <c r="D177" s="599"/>
      <c r="E177" s="579"/>
      <c r="F177" s="579"/>
      <c r="G177" s="579"/>
      <c r="H177" s="579"/>
      <c r="I177" s="579"/>
      <c r="J177" s="579"/>
      <c r="K177" s="579"/>
      <c r="L177" s="579"/>
      <c r="M177" s="579"/>
      <c r="N177" s="579"/>
      <c r="O177" s="579"/>
      <c r="P177" s="579"/>
    </row>
    <row r="178" spans="1:16" ht="16.5" customHeight="1">
      <c r="A178" s="605"/>
      <c r="B178" s="614"/>
      <c r="C178" s="600"/>
      <c r="D178" s="599"/>
      <c r="E178" s="615"/>
      <c r="F178" s="615"/>
      <c r="G178" s="615"/>
      <c r="H178" s="615"/>
      <c r="I178" s="615"/>
      <c r="J178" s="615"/>
      <c r="K178" s="615"/>
      <c r="L178" s="615"/>
      <c r="M178" s="615"/>
      <c r="N178" s="615"/>
      <c r="O178" s="615"/>
      <c r="P178" s="616"/>
    </row>
    <row r="179" spans="1:16" ht="16.5" customHeight="1">
      <c r="A179" s="605"/>
      <c r="B179" s="599"/>
      <c r="C179" s="600"/>
      <c r="D179" s="599"/>
      <c r="E179" s="599"/>
      <c r="F179" s="599"/>
      <c r="G179" s="599"/>
      <c r="H179" s="599"/>
      <c r="I179" s="599"/>
      <c r="J179" s="599"/>
      <c r="K179" s="599"/>
      <c r="L179" s="599"/>
      <c r="M179" s="599"/>
      <c r="N179" s="599"/>
      <c r="O179" s="599"/>
      <c r="P179" s="601"/>
    </row>
    <row r="180" spans="1:16" ht="16.5" customHeight="1">
      <c r="A180" s="606"/>
      <c r="B180" s="606"/>
      <c r="C180" s="600"/>
      <c r="D180" s="599"/>
      <c r="E180" s="606"/>
      <c r="F180" s="606"/>
      <c r="G180" s="606"/>
      <c r="H180" s="606"/>
      <c r="I180" s="606"/>
      <c r="J180" s="606"/>
      <c r="K180" s="606"/>
      <c r="L180" s="606"/>
      <c r="M180" s="606"/>
      <c r="N180" s="606"/>
      <c r="O180" s="606"/>
      <c r="P180" s="606"/>
    </row>
    <row r="181" spans="1:16" ht="16.5" customHeight="1">
      <c r="A181" s="606"/>
      <c r="B181" s="606"/>
      <c r="C181" s="600"/>
      <c r="D181" s="599"/>
      <c r="E181" s="606"/>
      <c r="F181" s="606"/>
      <c r="G181" s="606"/>
      <c r="H181" s="606"/>
      <c r="I181" s="606"/>
      <c r="J181" s="606"/>
      <c r="K181" s="606"/>
      <c r="L181" s="606"/>
      <c r="M181" s="606"/>
      <c r="N181" s="606"/>
      <c r="O181" s="606"/>
      <c r="P181" s="606"/>
    </row>
    <row r="182" spans="1:16" ht="16.5" customHeight="1">
      <c r="A182" s="606"/>
      <c r="B182" s="606"/>
      <c r="C182" s="600"/>
      <c r="D182" s="599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606"/>
      <c r="P182" s="606"/>
    </row>
    <row r="183" spans="1:16" ht="16.5" customHeight="1">
      <c r="A183" s="606"/>
      <c r="B183" s="606"/>
      <c r="C183" s="600"/>
      <c r="D183" s="599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606"/>
      <c r="P183" s="606"/>
    </row>
    <row r="184" spans="1:16" ht="16.5" customHeight="1">
      <c r="A184" s="605"/>
      <c r="B184" s="620"/>
      <c r="C184" s="600"/>
      <c r="D184" s="599"/>
      <c r="E184" s="577"/>
      <c r="F184" s="577"/>
      <c r="G184" s="577"/>
      <c r="H184" s="577"/>
      <c r="I184" s="577"/>
      <c r="J184" s="577"/>
      <c r="K184" s="577"/>
      <c r="L184" s="577"/>
      <c r="M184" s="577"/>
      <c r="N184" s="577"/>
      <c r="O184" s="577"/>
      <c r="P184" s="579"/>
    </row>
    <row r="185" spans="1:16" ht="16.5" customHeight="1">
      <c r="A185" s="605"/>
      <c r="B185" s="620"/>
      <c r="C185" s="600"/>
      <c r="D185" s="599"/>
      <c r="E185" s="577"/>
      <c r="F185" s="577"/>
      <c r="G185" s="577"/>
      <c r="H185" s="577"/>
      <c r="I185" s="577"/>
      <c r="J185" s="577"/>
      <c r="K185" s="577"/>
      <c r="L185" s="577"/>
      <c r="M185" s="577"/>
      <c r="N185" s="577"/>
      <c r="O185" s="577"/>
      <c r="P185" s="579"/>
    </row>
    <row r="186" spans="1:16" ht="16.5" customHeight="1">
      <c r="A186" s="605"/>
      <c r="B186" s="620"/>
      <c r="C186" s="600"/>
      <c r="D186" s="599"/>
      <c r="E186" s="577"/>
      <c r="F186" s="577"/>
      <c r="G186" s="577"/>
      <c r="H186" s="577"/>
      <c r="I186" s="577"/>
      <c r="J186" s="577"/>
      <c r="K186" s="577"/>
      <c r="L186" s="577"/>
      <c r="M186" s="577"/>
      <c r="N186" s="577"/>
      <c r="O186" s="577"/>
      <c r="P186" s="579"/>
    </row>
    <row r="187" spans="1:16" ht="16.5" customHeight="1">
      <c r="A187" s="605"/>
      <c r="B187" s="617"/>
      <c r="C187" s="600"/>
      <c r="D187" s="599"/>
      <c r="E187" s="613"/>
      <c r="F187" s="613"/>
      <c r="G187" s="613"/>
      <c r="H187" s="613"/>
      <c r="I187" s="613"/>
      <c r="J187" s="613"/>
      <c r="K187" s="613"/>
      <c r="L187" s="613"/>
      <c r="M187" s="613"/>
      <c r="N187" s="613"/>
      <c r="O187" s="613"/>
      <c r="P187" s="613"/>
    </row>
    <row r="188" spans="1:16" ht="16.5" customHeight="1">
      <c r="A188" s="606"/>
      <c r="B188" s="606"/>
      <c r="C188" s="600"/>
      <c r="D188" s="599"/>
      <c r="E188" s="606"/>
      <c r="F188" s="606"/>
      <c r="G188" s="606"/>
      <c r="H188" s="606"/>
      <c r="I188" s="606"/>
      <c r="J188" s="606"/>
      <c r="K188" s="606"/>
      <c r="L188" s="606"/>
      <c r="M188" s="606"/>
      <c r="N188" s="606"/>
      <c r="O188" s="606"/>
      <c r="P188" s="606"/>
    </row>
    <row r="189" spans="1:16" ht="16.5" customHeight="1">
      <c r="A189" s="606"/>
      <c r="B189" s="606"/>
      <c r="C189" s="600"/>
      <c r="D189" s="599"/>
      <c r="E189" s="606"/>
      <c r="F189" s="606"/>
      <c r="G189" s="606"/>
      <c r="H189" s="606"/>
      <c r="I189" s="606"/>
      <c r="J189" s="606"/>
      <c r="K189" s="606"/>
      <c r="L189" s="606"/>
      <c r="M189" s="606"/>
      <c r="N189" s="606"/>
      <c r="O189" s="606"/>
      <c r="P189" s="606"/>
    </row>
    <row r="190" spans="1:16" ht="16.5" customHeight="1">
      <c r="A190" s="605"/>
      <c r="B190" s="610"/>
      <c r="C190" s="600"/>
      <c r="D190" s="599"/>
      <c r="E190" s="581"/>
      <c r="F190" s="581"/>
      <c r="G190" s="581"/>
      <c r="H190" s="581"/>
      <c r="I190" s="581"/>
      <c r="J190" s="581"/>
      <c r="K190" s="581"/>
      <c r="L190" s="581"/>
      <c r="M190" s="581"/>
      <c r="N190" s="581"/>
      <c r="O190" s="581"/>
      <c r="P190" s="581"/>
    </row>
    <row r="191" spans="1:16" ht="16.5" customHeight="1">
      <c r="A191" s="605"/>
      <c r="B191" s="620"/>
      <c r="C191" s="600"/>
      <c r="D191" s="599"/>
      <c r="E191" s="616"/>
      <c r="F191" s="616"/>
      <c r="G191" s="616"/>
      <c r="H191" s="616"/>
      <c r="I191" s="616"/>
      <c r="J191" s="616"/>
      <c r="K191" s="616"/>
      <c r="L191" s="616"/>
      <c r="M191" s="616"/>
      <c r="N191" s="616"/>
      <c r="O191" s="616"/>
      <c r="P191" s="616"/>
    </row>
    <row r="192" spans="1:16" ht="16.5" customHeight="1">
      <c r="A192" s="605"/>
      <c r="B192" s="620"/>
      <c r="C192" s="600"/>
      <c r="D192" s="599"/>
      <c r="E192" s="577"/>
      <c r="F192" s="577"/>
      <c r="G192" s="577"/>
      <c r="H192" s="577"/>
      <c r="I192" s="577"/>
      <c r="J192" s="577"/>
      <c r="K192" s="577"/>
      <c r="L192" s="577"/>
      <c r="M192" s="577"/>
      <c r="N192" s="577"/>
      <c r="O192" s="577"/>
      <c r="P192" s="579"/>
    </row>
    <row r="193" spans="1:16" ht="16.5" customHeight="1">
      <c r="A193" s="605"/>
      <c r="B193" s="625"/>
      <c r="C193" s="600"/>
      <c r="D193" s="599"/>
      <c r="E193" s="579"/>
      <c r="F193" s="579"/>
      <c r="G193" s="579"/>
      <c r="H193" s="579"/>
      <c r="I193" s="579"/>
      <c r="J193" s="579"/>
      <c r="K193" s="579"/>
      <c r="L193" s="579"/>
      <c r="M193" s="579"/>
      <c r="N193" s="579"/>
      <c r="O193" s="579"/>
      <c r="P193" s="579"/>
    </row>
    <row r="194" spans="1:16" ht="16.5" customHeight="1">
      <c r="A194" s="605"/>
      <c r="B194" s="620"/>
      <c r="C194" s="600"/>
      <c r="D194" s="599"/>
      <c r="E194" s="579"/>
      <c r="F194" s="579"/>
      <c r="G194" s="579"/>
      <c r="H194" s="579"/>
      <c r="I194" s="579"/>
      <c r="J194" s="579"/>
      <c r="K194" s="579"/>
      <c r="L194" s="579"/>
      <c r="M194" s="579"/>
      <c r="N194" s="579"/>
      <c r="O194" s="579"/>
      <c r="P194" s="579"/>
    </row>
    <row r="195" spans="1:16" ht="16.5" customHeight="1">
      <c r="A195" s="605"/>
      <c r="B195" s="620"/>
      <c r="C195" s="600"/>
      <c r="D195" s="599"/>
      <c r="E195" s="579"/>
      <c r="F195" s="579"/>
      <c r="G195" s="579"/>
      <c r="H195" s="579"/>
      <c r="I195" s="579"/>
      <c r="J195" s="579"/>
      <c r="K195" s="579"/>
      <c r="L195" s="579"/>
      <c r="M195" s="579"/>
      <c r="N195" s="579"/>
      <c r="O195" s="579"/>
      <c r="P195" s="579"/>
    </row>
    <row r="196" spans="1:16" ht="16.5" customHeight="1">
      <c r="A196" s="605"/>
      <c r="B196" s="610"/>
      <c r="C196" s="611"/>
      <c r="D196" s="612"/>
      <c r="E196" s="613"/>
      <c r="F196" s="613"/>
      <c r="G196" s="613"/>
      <c r="H196" s="613"/>
      <c r="I196" s="613"/>
      <c r="J196" s="613"/>
      <c r="K196" s="613"/>
      <c r="L196" s="613"/>
      <c r="M196" s="613"/>
      <c r="N196" s="613"/>
      <c r="O196" s="613"/>
      <c r="P196" s="613"/>
    </row>
    <row r="197" spans="1:16" ht="16.5" customHeight="1">
      <c r="A197" s="605"/>
      <c r="B197" s="610"/>
      <c r="C197" s="611"/>
      <c r="D197" s="612"/>
      <c r="E197" s="613"/>
      <c r="F197" s="613"/>
      <c r="G197" s="613"/>
      <c r="H197" s="613"/>
      <c r="I197" s="613"/>
      <c r="J197" s="613"/>
      <c r="K197" s="613"/>
      <c r="L197" s="613"/>
      <c r="M197" s="613"/>
      <c r="N197" s="613"/>
      <c r="O197" s="613"/>
      <c r="P197" s="613"/>
    </row>
    <row r="198" spans="1:16" ht="16.5" customHeight="1">
      <c r="A198" s="534"/>
      <c r="B198" s="534"/>
      <c r="C198" s="628"/>
      <c r="D198" s="534"/>
      <c r="E198" s="534"/>
      <c r="F198" s="534"/>
      <c r="G198" s="534"/>
      <c r="H198" s="534"/>
      <c r="I198" s="534"/>
      <c r="J198" s="534"/>
      <c r="K198" s="534"/>
      <c r="L198" s="534"/>
      <c r="M198" s="534"/>
      <c r="N198" s="534"/>
      <c r="O198" s="534"/>
      <c r="P198" s="534"/>
    </row>
    <row r="199" spans="1:16" ht="16.5" customHeight="1">
      <c r="A199" s="534"/>
      <c r="B199" s="534"/>
      <c r="C199" s="628"/>
      <c r="D199" s="534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9"/>
      <c r="P199" s="529"/>
    </row>
    <row r="200" spans="1:16" ht="16.5" customHeight="1">
      <c r="A200" s="534"/>
      <c r="B200" s="534"/>
      <c r="C200" s="628"/>
      <c r="D200" s="534"/>
      <c r="E200" s="534"/>
      <c r="F200" s="534"/>
      <c r="G200" s="534"/>
      <c r="H200" s="534"/>
      <c r="I200" s="534"/>
      <c r="J200" s="534"/>
      <c r="K200" s="534"/>
      <c r="L200" s="534"/>
      <c r="M200" s="534"/>
      <c r="N200" s="534"/>
      <c r="O200" s="534"/>
      <c r="P200" s="534"/>
    </row>
    <row r="201" spans="1:16" ht="16.5" customHeight="1">
      <c r="A201" s="618"/>
      <c r="B201" s="618"/>
      <c r="C201" s="630"/>
      <c r="D201" s="618"/>
      <c r="E201" s="618"/>
      <c r="F201" s="618"/>
      <c r="G201" s="618"/>
      <c r="H201" s="618"/>
      <c r="I201" s="618"/>
      <c r="J201" s="618"/>
      <c r="K201" s="618"/>
      <c r="L201" s="618"/>
      <c r="M201" s="618"/>
      <c r="N201" s="618"/>
      <c r="O201" s="618"/>
      <c r="P201" s="631"/>
    </row>
    <row r="202" spans="1:16" ht="16.5" customHeight="1">
      <c r="A202" s="618"/>
      <c r="B202" s="632"/>
      <c r="C202" s="630"/>
      <c r="D202" s="618"/>
      <c r="E202" s="618"/>
      <c r="F202" s="618"/>
      <c r="G202" s="618"/>
      <c r="H202" s="618"/>
      <c r="I202" s="618"/>
      <c r="J202" s="618"/>
      <c r="K202" s="618"/>
      <c r="L202" s="618"/>
      <c r="M202" s="618"/>
      <c r="N202" s="618"/>
      <c r="O202" s="618"/>
      <c r="P202" s="631"/>
    </row>
    <row r="203" spans="1:16" ht="16.5" customHeight="1">
      <c r="A203" s="633"/>
      <c r="B203" s="634"/>
      <c r="C203" s="635"/>
      <c r="D203" s="581"/>
      <c r="E203" s="636"/>
      <c r="F203" s="636"/>
      <c r="G203" s="636"/>
      <c r="H203" s="636"/>
      <c r="I203" s="636"/>
      <c r="J203" s="636"/>
      <c r="K203" s="636"/>
      <c r="L203" s="636"/>
      <c r="M203" s="636"/>
      <c r="N203" s="636"/>
      <c r="O203" s="636"/>
      <c r="P203" s="636"/>
    </row>
    <row r="204" spans="1:16" ht="16.5" customHeight="1">
      <c r="A204" s="633"/>
      <c r="B204" s="634"/>
      <c r="C204" s="635"/>
      <c r="D204" s="581"/>
      <c r="E204" s="636"/>
      <c r="F204" s="636"/>
      <c r="G204" s="636"/>
      <c r="H204" s="636"/>
      <c r="I204" s="636"/>
      <c r="J204" s="636"/>
      <c r="K204" s="636"/>
      <c r="L204" s="636"/>
      <c r="M204" s="636"/>
      <c r="N204" s="636"/>
      <c r="O204" s="636"/>
      <c r="P204" s="636"/>
    </row>
    <row r="205" spans="1:16" ht="16.5" customHeight="1">
      <c r="A205" s="633"/>
      <c r="B205" s="634"/>
      <c r="C205" s="635"/>
      <c r="D205" s="581"/>
      <c r="E205" s="636"/>
      <c r="F205" s="636"/>
      <c r="G205" s="636"/>
      <c r="H205" s="636"/>
      <c r="I205" s="636"/>
      <c r="J205" s="636"/>
      <c r="K205" s="636"/>
      <c r="L205" s="636"/>
      <c r="M205" s="636"/>
      <c r="N205" s="636"/>
      <c r="O205" s="636"/>
      <c r="P205" s="636"/>
    </row>
    <row r="206" spans="1:16" ht="16.5" customHeight="1">
      <c r="A206" s="633"/>
      <c r="B206" s="610"/>
      <c r="C206" s="637"/>
      <c r="D206" s="580"/>
      <c r="E206" s="580"/>
      <c r="F206" s="580"/>
      <c r="G206" s="580"/>
      <c r="H206" s="580"/>
      <c r="I206" s="580"/>
      <c r="J206" s="580"/>
      <c r="K206" s="580"/>
      <c r="L206" s="580"/>
      <c r="M206" s="580"/>
      <c r="N206" s="580"/>
      <c r="O206" s="580"/>
      <c r="P206" s="581"/>
    </row>
    <row r="207" spans="1:16" ht="16.5" customHeight="1">
      <c r="A207" s="633"/>
      <c r="B207" s="610"/>
      <c r="C207" s="637"/>
      <c r="D207" s="580"/>
      <c r="E207" s="580"/>
      <c r="F207" s="580"/>
      <c r="G207" s="580"/>
      <c r="H207" s="580"/>
      <c r="I207" s="580"/>
      <c r="J207" s="580"/>
      <c r="K207" s="580"/>
      <c r="L207" s="580"/>
      <c r="M207" s="580"/>
      <c r="N207" s="580"/>
      <c r="O207" s="580"/>
      <c r="P207" s="581"/>
    </row>
    <row r="208" spans="1:16" ht="16.5" customHeight="1">
      <c r="A208" s="633"/>
      <c r="B208" s="610"/>
      <c r="C208" s="637"/>
      <c r="D208" s="580"/>
      <c r="E208" s="580"/>
      <c r="F208" s="580"/>
      <c r="G208" s="580"/>
      <c r="H208" s="580"/>
      <c r="I208" s="580"/>
      <c r="J208" s="580"/>
      <c r="K208" s="580"/>
      <c r="L208" s="580"/>
      <c r="M208" s="580"/>
      <c r="N208" s="580"/>
      <c r="O208" s="580"/>
      <c r="P208" s="581"/>
    </row>
    <row r="209" spans="1:16" ht="16.5" customHeight="1">
      <c r="A209" s="633"/>
      <c r="B209" s="610"/>
      <c r="C209" s="637"/>
      <c r="D209" s="580"/>
      <c r="E209" s="580"/>
      <c r="F209" s="580"/>
      <c r="G209" s="580"/>
      <c r="H209" s="580"/>
      <c r="I209" s="580"/>
      <c r="J209" s="580"/>
      <c r="K209" s="580"/>
      <c r="L209" s="580"/>
      <c r="M209" s="580"/>
      <c r="N209" s="580"/>
      <c r="O209" s="580"/>
      <c r="P209" s="581"/>
    </row>
    <row r="210" spans="1:16" ht="16.5" customHeight="1">
      <c r="A210" s="633"/>
      <c r="B210" s="610"/>
      <c r="C210" s="637"/>
      <c r="D210" s="580"/>
      <c r="E210" s="580"/>
      <c r="F210" s="580"/>
      <c r="G210" s="580"/>
      <c r="H210" s="580"/>
      <c r="I210" s="580"/>
      <c r="J210" s="580"/>
      <c r="K210" s="580"/>
      <c r="L210" s="580"/>
      <c r="M210" s="580"/>
      <c r="N210" s="580"/>
      <c r="O210" s="580"/>
      <c r="P210" s="581"/>
    </row>
    <row r="211" spans="1:16" ht="16.5" customHeight="1">
      <c r="A211" s="633"/>
      <c r="B211" s="610"/>
      <c r="C211" s="637"/>
      <c r="D211" s="580"/>
      <c r="E211" s="580"/>
      <c r="F211" s="580"/>
      <c r="G211" s="580"/>
      <c r="H211" s="580"/>
      <c r="I211" s="580"/>
      <c r="J211" s="580"/>
      <c r="K211" s="580"/>
      <c r="L211" s="580"/>
      <c r="M211" s="580"/>
      <c r="N211" s="580"/>
      <c r="O211" s="580"/>
      <c r="P211" s="581"/>
    </row>
    <row r="212" spans="1:16" ht="16.5" customHeight="1">
      <c r="A212" s="633"/>
      <c r="B212" s="610"/>
      <c r="C212" s="637"/>
      <c r="D212" s="580"/>
      <c r="E212" s="580"/>
      <c r="F212" s="580"/>
      <c r="G212" s="580"/>
      <c r="H212" s="580"/>
      <c r="I212" s="580"/>
      <c r="J212" s="580"/>
      <c r="K212" s="580"/>
      <c r="L212" s="580"/>
      <c r="M212" s="580"/>
      <c r="N212" s="580"/>
      <c r="O212" s="580"/>
      <c r="P212" s="581"/>
    </row>
    <row r="213" spans="1:16" ht="16.5" customHeight="1">
      <c r="A213" s="633"/>
      <c r="B213" s="610"/>
      <c r="C213" s="637"/>
      <c r="D213" s="580"/>
      <c r="E213" s="580"/>
      <c r="F213" s="580"/>
      <c r="G213" s="580"/>
      <c r="H213" s="580"/>
      <c r="I213" s="580"/>
      <c r="J213" s="580"/>
      <c r="K213" s="580"/>
      <c r="L213" s="580"/>
      <c r="M213" s="580"/>
      <c r="N213" s="580"/>
      <c r="O213" s="580"/>
      <c r="P213" s="581"/>
    </row>
    <row r="214" spans="1:16" ht="16.5" customHeight="1">
      <c r="A214" s="633"/>
      <c r="B214" s="610"/>
      <c r="C214" s="637"/>
      <c r="D214" s="580"/>
      <c r="E214" s="580"/>
      <c r="F214" s="580"/>
      <c r="G214" s="580"/>
      <c r="H214" s="580"/>
      <c r="I214" s="580"/>
      <c r="J214" s="580"/>
      <c r="K214" s="580"/>
      <c r="L214" s="580"/>
      <c r="M214" s="580"/>
      <c r="N214" s="580"/>
      <c r="O214" s="580"/>
      <c r="P214" s="581"/>
    </row>
    <row r="215" spans="1:16" ht="16.5" customHeight="1">
      <c r="A215" s="633"/>
      <c r="B215" s="610"/>
      <c r="C215" s="637"/>
      <c r="D215" s="580"/>
      <c r="E215" s="580"/>
      <c r="F215" s="580"/>
      <c r="G215" s="580"/>
      <c r="H215" s="580"/>
      <c r="I215" s="580"/>
      <c r="J215" s="580"/>
      <c r="K215" s="580"/>
      <c r="L215" s="580"/>
      <c r="M215" s="580"/>
      <c r="N215" s="580"/>
      <c r="O215" s="580"/>
      <c r="P215" s="581"/>
    </row>
    <row r="216" spans="1:16" ht="16.5" customHeight="1">
      <c r="A216" s="633"/>
      <c r="B216" s="610"/>
      <c r="C216" s="637"/>
      <c r="D216" s="580"/>
      <c r="E216" s="580"/>
      <c r="F216" s="580"/>
      <c r="G216" s="580"/>
      <c r="H216" s="580"/>
      <c r="I216" s="580"/>
      <c r="J216" s="580"/>
      <c r="K216" s="580"/>
      <c r="L216" s="580"/>
      <c r="M216" s="580"/>
      <c r="N216" s="580"/>
      <c r="O216" s="580"/>
      <c r="P216" s="581"/>
    </row>
    <row r="217" spans="1:16" ht="16.5" customHeight="1">
      <c r="A217" s="633"/>
      <c r="B217" s="610"/>
      <c r="C217" s="637"/>
      <c r="D217" s="580"/>
      <c r="E217" s="580"/>
      <c r="F217" s="580"/>
      <c r="G217" s="580"/>
      <c r="H217" s="580"/>
      <c r="I217" s="580"/>
      <c r="J217" s="580"/>
      <c r="K217" s="580"/>
      <c r="L217" s="580"/>
      <c r="M217" s="580"/>
      <c r="N217" s="580"/>
      <c r="O217" s="580"/>
      <c r="P217" s="581"/>
    </row>
    <row r="218" spans="1:16" ht="16.5" customHeight="1">
      <c r="A218" s="633"/>
      <c r="B218" s="610"/>
      <c r="C218" s="637"/>
      <c r="D218" s="580"/>
      <c r="E218" s="580"/>
      <c r="F218" s="580"/>
      <c r="G218" s="580"/>
      <c r="H218" s="580"/>
      <c r="I218" s="580"/>
      <c r="J218" s="580"/>
      <c r="K218" s="580"/>
      <c r="L218" s="580"/>
      <c r="M218" s="580"/>
      <c r="N218" s="580"/>
      <c r="O218" s="580"/>
      <c r="P218" s="581"/>
    </row>
  </sheetData>
  <sheetProtection/>
  <printOptions/>
  <pageMargins left="0.3937007874015748" right="0.3937007874015748" top="0.55" bottom="0.22" header="0.35" footer="0.2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7"/>
  <sheetViews>
    <sheetView zoomScalePageLayoutView="0" workbookViewId="0" topLeftCell="C1">
      <selection activeCell="O24" sqref="O24"/>
    </sheetView>
  </sheetViews>
  <sheetFormatPr defaultColWidth="9.00390625" defaultRowHeight="14.25" customHeight="1"/>
  <cols>
    <col min="1" max="1" width="3.25390625" style="282" customWidth="1"/>
    <col min="2" max="2" width="18.75390625" style="284" customWidth="1"/>
    <col min="3" max="3" width="2.875" style="284" customWidth="1"/>
    <col min="4" max="4" width="18.75390625" style="284" customWidth="1"/>
    <col min="5" max="5" width="2.875" style="284" customWidth="1"/>
    <col min="6" max="6" width="18.75390625" style="284" customWidth="1"/>
    <col min="7" max="7" width="3.00390625" style="284" customWidth="1"/>
    <col min="8" max="8" width="18.75390625" style="284" customWidth="1"/>
    <col min="9" max="9" width="3.00390625" style="284" customWidth="1"/>
    <col min="10" max="10" width="18.75390625" style="284" customWidth="1"/>
    <col min="11" max="11" width="3.00390625" style="284" customWidth="1"/>
    <col min="12" max="12" width="18.75390625" style="290" customWidth="1"/>
    <col min="13" max="13" width="3.125" style="287" customWidth="1"/>
    <col min="14" max="14" width="20.625" style="290" customWidth="1"/>
    <col min="15" max="15" width="10.875" style="287" customWidth="1"/>
    <col min="16" max="16" width="3.875" style="328" customWidth="1"/>
    <col min="17" max="16384" width="9.125" style="328" customWidth="1"/>
  </cols>
  <sheetData>
    <row r="1" spans="2:14" ht="14.25" customHeight="1">
      <c r="B1" s="283"/>
      <c r="H1" s="285" t="s">
        <v>373</v>
      </c>
      <c r="L1" s="286"/>
      <c r="N1" s="288" t="s">
        <v>374</v>
      </c>
    </row>
    <row r="2" spans="2:12" ht="14.25" customHeight="1">
      <c r="B2" s="289" t="s">
        <v>375</v>
      </c>
      <c r="H2" s="285" t="s">
        <v>376</v>
      </c>
      <c r="L2" s="286"/>
    </row>
    <row r="3" spans="2:12" ht="14.25" customHeight="1">
      <c r="B3" s="289"/>
      <c r="H3" s="285"/>
      <c r="L3" s="286"/>
    </row>
    <row r="4" spans="3:5" ht="14.25" customHeight="1">
      <c r="C4" s="291" t="s">
        <v>83</v>
      </c>
      <c r="D4" s="292" t="s">
        <v>377</v>
      </c>
      <c r="E4" s="293"/>
    </row>
    <row r="5" spans="3:6" ht="14.25" customHeight="1">
      <c r="C5" s="294"/>
      <c r="D5" s="295"/>
      <c r="E5" s="296" t="s">
        <v>90</v>
      </c>
      <c r="F5" s="292" t="s">
        <v>377</v>
      </c>
    </row>
    <row r="6" spans="3:7" ht="14.25" customHeight="1">
      <c r="C6" s="297">
        <v>16</v>
      </c>
      <c r="D6" s="298" t="s">
        <v>378</v>
      </c>
      <c r="E6" s="299"/>
      <c r="F6" s="284" t="s">
        <v>379</v>
      </c>
      <c r="G6" s="300" t="s">
        <v>100</v>
      </c>
    </row>
    <row r="7" spans="1:9" ht="14.25" customHeight="1">
      <c r="A7" s="301" t="s">
        <v>97</v>
      </c>
      <c r="B7" s="292" t="s">
        <v>380</v>
      </c>
      <c r="D7" s="302"/>
      <c r="E7" s="303"/>
      <c r="F7" s="304"/>
      <c r="G7" s="305"/>
      <c r="H7" s="292" t="s">
        <v>381</v>
      </c>
      <c r="I7" s="286"/>
    </row>
    <row r="8" spans="2:9" ht="14.25" customHeight="1">
      <c r="B8" s="306"/>
      <c r="C8" s="307" t="s">
        <v>83</v>
      </c>
      <c r="D8" s="292" t="s">
        <v>17</v>
      </c>
      <c r="E8" s="293"/>
      <c r="F8" s="287"/>
      <c r="G8" s="305"/>
      <c r="H8" s="284" t="s">
        <v>382</v>
      </c>
      <c r="I8" s="308" t="s">
        <v>216</v>
      </c>
    </row>
    <row r="9" spans="1:9" ht="14.25" customHeight="1">
      <c r="A9" s="309">
        <v>20</v>
      </c>
      <c r="B9" s="292" t="s">
        <v>17</v>
      </c>
      <c r="C9" s="310"/>
      <c r="D9" s="311" t="s">
        <v>383</v>
      </c>
      <c r="E9" s="312"/>
      <c r="F9" s="292" t="s">
        <v>381</v>
      </c>
      <c r="G9" s="313"/>
      <c r="I9" s="314"/>
    </row>
    <row r="10" spans="2:9" ht="14.25" customHeight="1">
      <c r="B10" s="295"/>
      <c r="D10" s="315"/>
      <c r="E10" s="316" t="s">
        <v>97</v>
      </c>
      <c r="F10" s="284" t="s">
        <v>384</v>
      </c>
      <c r="G10" s="317"/>
      <c r="H10" s="318"/>
      <c r="I10" s="319"/>
    </row>
    <row r="11" spans="1:11" ht="14.25" customHeight="1">
      <c r="A11" s="309"/>
      <c r="B11" s="295"/>
      <c r="C11" s="320">
        <v>8</v>
      </c>
      <c r="D11" s="292" t="s">
        <v>381</v>
      </c>
      <c r="E11" s="321"/>
      <c r="F11" s="287"/>
      <c r="G11" s="322"/>
      <c r="H11" s="318"/>
      <c r="I11" s="319"/>
      <c r="J11" s="292" t="s">
        <v>381</v>
      </c>
      <c r="K11" s="286"/>
    </row>
    <row r="12" spans="1:11" ht="14.25" customHeight="1">
      <c r="A12" s="309"/>
      <c r="B12" s="309"/>
      <c r="C12" s="309"/>
      <c r="D12" s="322"/>
      <c r="E12" s="322"/>
      <c r="F12" s="287"/>
      <c r="G12" s="322"/>
      <c r="H12" s="318"/>
      <c r="I12" s="319"/>
      <c r="J12" s="323" t="s">
        <v>385</v>
      </c>
      <c r="K12" s="300" t="s">
        <v>220</v>
      </c>
    </row>
    <row r="13" spans="2:11" ht="14.25" customHeight="1">
      <c r="B13" s="295"/>
      <c r="C13" s="320">
        <v>5</v>
      </c>
      <c r="D13" s="292" t="s">
        <v>386</v>
      </c>
      <c r="E13" s="293"/>
      <c r="F13" s="315"/>
      <c r="G13" s="295"/>
      <c r="H13" s="318"/>
      <c r="I13" s="319"/>
      <c r="J13" s="324"/>
      <c r="K13" s="314"/>
    </row>
    <row r="14" spans="1:11" ht="14.25" customHeight="1">
      <c r="A14" s="301" t="s">
        <v>94</v>
      </c>
      <c r="B14" s="292" t="s">
        <v>372</v>
      </c>
      <c r="D14" s="303"/>
      <c r="E14" s="316" t="s">
        <v>99</v>
      </c>
      <c r="F14" s="292" t="s">
        <v>386</v>
      </c>
      <c r="G14" s="295"/>
      <c r="H14" s="318"/>
      <c r="I14" s="319"/>
      <c r="K14" s="314"/>
    </row>
    <row r="15" spans="2:11" ht="14.25" customHeight="1">
      <c r="B15" s="306"/>
      <c r="C15" s="307" t="s">
        <v>86</v>
      </c>
      <c r="D15" s="292" t="s">
        <v>387</v>
      </c>
      <c r="E15" s="321"/>
      <c r="F15" s="284" t="s">
        <v>388</v>
      </c>
      <c r="G15" s="300" t="s">
        <v>101</v>
      </c>
      <c r="I15" s="314"/>
      <c r="J15" s="318"/>
      <c r="K15" s="319"/>
    </row>
    <row r="16" spans="1:11" ht="14.25" customHeight="1">
      <c r="A16" s="309">
        <v>17</v>
      </c>
      <c r="B16" s="292" t="s">
        <v>387</v>
      </c>
      <c r="C16" s="310"/>
      <c r="D16" s="284" t="s">
        <v>389</v>
      </c>
      <c r="E16" s="322"/>
      <c r="F16" s="325"/>
      <c r="G16" s="305"/>
      <c r="H16" s="292" t="s">
        <v>35</v>
      </c>
      <c r="I16" s="326"/>
      <c r="J16" s="318"/>
      <c r="K16" s="319"/>
    </row>
    <row r="17" spans="2:11" ht="14.25" customHeight="1">
      <c r="B17" s="322"/>
      <c r="C17" s="301" t="s">
        <v>100</v>
      </c>
      <c r="D17" s="292" t="s">
        <v>35</v>
      </c>
      <c r="E17" s="293"/>
      <c r="F17" s="325"/>
      <c r="G17" s="305"/>
      <c r="H17" s="284" t="s">
        <v>390</v>
      </c>
      <c r="I17" s="282"/>
      <c r="J17" s="318"/>
      <c r="K17" s="327"/>
    </row>
    <row r="18" spans="1:13" ht="14.25" customHeight="1">
      <c r="A18" s="297"/>
      <c r="B18" s="295"/>
      <c r="D18" s="295"/>
      <c r="E18" s="296" t="s">
        <v>92</v>
      </c>
      <c r="F18" s="292" t="s">
        <v>35</v>
      </c>
      <c r="G18" s="329"/>
      <c r="J18" s="318"/>
      <c r="K18" s="327"/>
      <c r="L18" s="292" t="s">
        <v>391</v>
      </c>
      <c r="M18" s="330"/>
    </row>
    <row r="19" spans="2:13" ht="14.25" customHeight="1">
      <c r="B19" s="295"/>
      <c r="C19" s="320">
        <v>4</v>
      </c>
      <c r="D19" s="292" t="s">
        <v>392</v>
      </c>
      <c r="E19" s="299"/>
      <c r="F19" s="284" t="s">
        <v>393</v>
      </c>
      <c r="G19" s="295"/>
      <c r="J19" s="331"/>
      <c r="K19" s="332"/>
      <c r="L19" s="284" t="s">
        <v>394</v>
      </c>
      <c r="M19" s="333" t="s">
        <v>395</v>
      </c>
    </row>
    <row r="20" spans="2:13" ht="14.25" customHeight="1">
      <c r="B20" s="295"/>
      <c r="C20" s="334"/>
      <c r="D20" s="295"/>
      <c r="F20" s="287"/>
      <c r="G20" s="322"/>
      <c r="H20" s="287"/>
      <c r="I20" s="287"/>
      <c r="J20" s="325"/>
      <c r="K20" s="335"/>
      <c r="L20" s="315"/>
      <c r="M20" s="336"/>
    </row>
    <row r="21" spans="2:13" ht="14.25" customHeight="1">
      <c r="B21" s="295"/>
      <c r="C21" s="320">
        <v>3</v>
      </c>
      <c r="D21" s="292" t="s">
        <v>396</v>
      </c>
      <c r="E21" s="293"/>
      <c r="J21" s="315"/>
      <c r="K21" s="314"/>
      <c r="L21" s="325"/>
      <c r="M21" s="335"/>
    </row>
    <row r="22" spans="1:13" ht="14.25" customHeight="1">
      <c r="A22" s="297"/>
      <c r="B22" s="295"/>
      <c r="D22" s="303"/>
      <c r="E22" s="296" t="s">
        <v>95</v>
      </c>
      <c r="F22" s="292" t="s">
        <v>396</v>
      </c>
      <c r="J22" s="315"/>
      <c r="K22" s="314"/>
      <c r="L22" s="325"/>
      <c r="M22" s="335"/>
    </row>
    <row r="23" spans="2:13" ht="14.25" customHeight="1">
      <c r="B23" s="295"/>
      <c r="C23" s="337" t="s">
        <v>101</v>
      </c>
      <c r="D23" s="292" t="s">
        <v>397</v>
      </c>
      <c r="E23" s="338"/>
      <c r="F23" s="284" t="s">
        <v>398</v>
      </c>
      <c r="G23" s="300" t="s">
        <v>91</v>
      </c>
      <c r="J23" s="339"/>
      <c r="K23" s="340"/>
      <c r="L23" s="325"/>
      <c r="M23" s="335"/>
    </row>
    <row r="24" spans="1:13" ht="14.25" customHeight="1">
      <c r="A24" s="301" t="s">
        <v>88</v>
      </c>
      <c r="B24" s="292" t="s">
        <v>391</v>
      </c>
      <c r="D24" s="295"/>
      <c r="E24" s="295"/>
      <c r="F24" s="287"/>
      <c r="G24" s="341"/>
      <c r="J24" s="318"/>
      <c r="K24" s="319"/>
      <c r="L24" s="325"/>
      <c r="M24" s="335"/>
    </row>
    <row r="25" spans="2:15" ht="14.25" customHeight="1">
      <c r="B25" s="306"/>
      <c r="C25" s="307" t="s">
        <v>87</v>
      </c>
      <c r="D25" s="292" t="s">
        <v>391</v>
      </c>
      <c r="E25" s="293"/>
      <c r="F25" s="287"/>
      <c r="G25" s="305"/>
      <c r="H25" s="292" t="s">
        <v>391</v>
      </c>
      <c r="I25" s="286"/>
      <c r="J25" s="318"/>
      <c r="K25" s="319"/>
      <c r="L25" s="325"/>
      <c r="M25" s="335"/>
      <c r="N25" s="342" t="s">
        <v>391</v>
      </c>
      <c r="O25" s="343" t="s">
        <v>399</v>
      </c>
    </row>
    <row r="26" spans="1:15" ht="14.25" customHeight="1">
      <c r="A26" s="309">
        <v>18</v>
      </c>
      <c r="B26" s="292" t="s">
        <v>19</v>
      </c>
      <c r="C26" s="310"/>
      <c r="D26" s="324"/>
      <c r="E26" s="296" t="s">
        <v>88</v>
      </c>
      <c r="F26" s="292" t="s">
        <v>391</v>
      </c>
      <c r="G26" s="313"/>
      <c r="H26" s="284" t="s">
        <v>384</v>
      </c>
      <c r="I26" s="300" t="s">
        <v>218</v>
      </c>
      <c r="J26" s="318"/>
      <c r="K26" s="319"/>
      <c r="L26" s="325"/>
      <c r="M26" s="335"/>
      <c r="N26" s="284" t="s">
        <v>400</v>
      </c>
      <c r="O26" s="328"/>
    </row>
    <row r="27" spans="2:15" ht="14.25" customHeight="1">
      <c r="B27" s="295"/>
      <c r="C27" s="320">
        <v>6</v>
      </c>
      <c r="D27" s="292" t="s">
        <v>401</v>
      </c>
      <c r="E27" s="299"/>
      <c r="F27" s="284" t="s">
        <v>402</v>
      </c>
      <c r="G27" s="317"/>
      <c r="H27" s="318"/>
      <c r="I27" s="319"/>
      <c r="J27" s="318"/>
      <c r="K27" s="319"/>
      <c r="L27" s="344"/>
      <c r="M27" s="335"/>
      <c r="O27" s="328"/>
    </row>
    <row r="28" spans="1:15" ht="14.25" customHeight="1">
      <c r="A28" s="320"/>
      <c r="B28" s="295"/>
      <c r="D28" s="322"/>
      <c r="E28" s="322"/>
      <c r="F28" s="287"/>
      <c r="G28" s="322"/>
      <c r="H28" s="318"/>
      <c r="I28" s="319"/>
      <c r="J28" s="292" t="s">
        <v>391</v>
      </c>
      <c r="K28" s="326"/>
      <c r="L28" s="344"/>
      <c r="M28" s="335"/>
      <c r="O28" s="328"/>
    </row>
    <row r="29" spans="1:15" ht="14.25" customHeight="1">
      <c r="A29" s="320"/>
      <c r="B29" s="295"/>
      <c r="C29" s="309">
        <v>7</v>
      </c>
      <c r="D29" s="292" t="s">
        <v>403</v>
      </c>
      <c r="E29" s="293"/>
      <c r="F29" s="287"/>
      <c r="G29" s="322"/>
      <c r="H29" s="318"/>
      <c r="I29" s="319"/>
      <c r="J29" s="315" t="s">
        <v>404</v>
      </c>
      <c r="K29" s="318"/>
      <c r="L29" s="344"/>
      <c r="M29" s="335"/>
      <c r="O29" s="328"/>
    </row>
    <row r="30" spans="2:15" ht="14.25" customHeight="1">
      <c r="B30" s="295"/>
      <c r="E30" s="316" t="s">
        <v>94</v>
      </c>
      <c r="F30" s="315"/>
      <c r="G30" s="295"/>
      <c r="H30" s="318"/>
      <c r="I30" s="319"/>
      <c r="J30" s="324"/>
      <c r="L30" s="344"/>
      <c r="M30" s="335"/>
      <c r="O30" s="328"/>
    </row>
    <row r="31" spans="1:15" ht="14.25" customHeight="1">
      <c r="A31" s="301" t="s">
        <v>99</v>
      </c>
      <c r="B31" s="292" t="s">
        <v>405</v>
      </c>
      <c r="D31" s="303"/>
      <c r="E31" s="314"/>
      <c r="F31" s="292" t="s">
        <v>21</v>
      </c>
      <c r="G31" s="345"/>
      <c r="H31" s="318"/>
      <c r="I31" s="319"/>
      <c r="L31" s="344"/>
      <c r="M31" s="335"/>
      <c r="N31" s="342" t="s">
        <v>21</v>
      </c>
      <c r="O31" s="343" t="s">
        <v>406</v>
      </c>
    </row>
    <row r="32" spans="2:13" ht="14.25" customHeight="1">
      <c r="B32" s="306"/>
      <c r="C32" s="307" t="s">
        <v>89</v>
      </c>
      <c r="D32" s="292" t="s">
        <v>21</v>
      </c>
      <c r="E32" s="321"/>
      <c r="F32" s="284" t="s">
        <v>407</v>
      </c>
      <c r="G32" s="308" t="s">
        <v>85</v>
      </c>
      <c r="H32" s="292" t="s">
        <v>21</v>
      </c>
      <c r="I32" s="326"/>
      <c r="L32" s="344"/>
      <c r="M32" s="335"/>
    </row>
    <row r="33" spans="1:13" ht="14.25" customHeight="1">
      <c r="A33" s="309">
        <v>19</v>
      </c>
      <c r="B33" s="292" t="s">
        <v>21</v>
      </c>
      <c r="C33" s="310"/>
      <c r="D33" s="195" t="s">
        <v>408</v>
      </c>
      <c r="E33" s="328"/>
      <c r="F33" s="328"/>
      <c r="G33" s="346"/>
      <c r="H33" s="284" t="s">
        <v>409</v>
      </c>
      <c r="L33" s="344"/>
      <c r="M33" s="335"/>
    </row>
    <row r="34" spans="3:13" ht="14.25" customHeight="1">
      <c r="C34" s="301" t="s">
        <v>91</v>
      </c>
      <c r="D34" s="292" t="s">
        <v>410</v>
      </c>
      <c r="E34" s="293"/>
      <c r="F34" s="325"/>
      <c r="G34" s="340"/>
      <c r="H34" s="304"/>
      <c r="I34" s="347"/>
      <c r="L34" s="344"/>
      <c r="M34" s="335"/>
    </row>
    <row r="35" spans="1:13" ht="14.25" customHeight="1">
      <c r="A35" s="294"/>
      <c r="D35" s="295"/>
      <c r="E35" s="296" t="s">
        <v>96</v>
      </c>
      <c r="F35" s="292" t="s">
        <v>16</v>
      </c>
      <c r="G35" s="348"/>
      <c r="I35" s="349"/>
      <c r="L35" s="344"/>
      <c r="M35" s="335"/>
    </row>
    <row r="36" spans="3:13" ht="14.25" customHeight="1">
      <c r="C36" s="350">
        <v>2</v>
      </c>
      <c r="D36" s="292" t="s">
        <v>16</v>
      </c>
      <c r="E36" s="299"/>
      <c r="F36" s="284" t="s">
        <v>411</v>
      </c>
      <c r="G36" s="303"/>
      <c r="H36" s="315"/>
      <c r="I36" s="315" t="s">
        <v>412</v>
      </c>
      <c r="J36" s="292" t="s">
        <v>381</v>
      </c>
      <c r="M36" s="335"/>
    </row>
    <row r="37" spans="6:13" ht="14.25" customHeight="1">
      <c r="F37" s="287"/>
      <c r="G37" s="351"/>
      <c r="H37" s="315"/>
      <c r="I37" s="315"/>
      <c r="J37" s="304"/>
      <c r="K37" s="300" t="s">
        <v>413</v>
      </c>
      <c r="L37" s="292" t="s">
        <v>21</v>
      </c>
      <c r="M37" s="352"/>
    </row>
    <row r="38" spans="7:12" ht="14.25" customHeight="1">
      <c r="G38" s="351"/>
      <c r="H38" s="339"/>
      <c r="I38" s="353" t="s">
        <v>414</v>
      </c>
      <c r="J38" s="292" t="s">
        <v>21</v>
      </c>
      <c r="K38" s="326"/>
      <c r="L38" s="311" t="s">
        <v>415</v>
      </c>
    </row>
    <row r="39" spans="7:9" ht="14.25" customHeight="1">
      <c r="G39" s="351"/>
      <c r="H39" s="331"/>
      <c r="I39" s="318"/>
    </row>
    <row r="40" spans="7:15" ht="14.25" customHeight="1">
      <c r="G40" s="315"/>
      <c r="H40" s="315"/>
      <c r="M40" s="284" t="s">
        <v>416</v>
      </c>
      <c r="N40" s="342" t="s">
        <v>381</v>
      </c>
      <c r="O40" s="343" t="s">
        <v>417</v>
      </c>
    </row>
    <row r="41" ht="14.25" customHeight="1">
      <c r="J41" s="354"/>
    </row>
    <row r="42" spans="6:10" ht="14.25" customHeight="1">
      <c r="F42" s="355" t="s">
        <v>102</v>
      </c>
      <c r="G42" s="287"/>
      <c r="H42" s="287"/>
      <c r="I42" s="287"/>
      <c r="J42" s="287" t="s">
        <v>103</v>
      </c>
    </row>
    <row r="43" spans="1:15" ht="14.25" customHeight="1">
      <c r="A43" s="356"/>
      <c r="B43" s="356"/>
      <c r="C43" s="357"/>
      <c r="L43" s="358"/>
      <c r="M43" s="359"/>
      <c r="N43" s="358"/>
      <c r="O43" s="359"/>
    </row>
    <row r="44" spans="6:14" ht="14.25" customHeight="1">
      <c r="F44" s="360" t="s">
        <v>418</v>
      </c>
      <c r="H44" s="289" t="s">
        <v>375</v>
      </c>
      <c r="N44" s="288" t="s">
        <v>374</v>
      </c>
    </row>
    <row r="46" ht="14.25" customHeight="1">
      <c r="H46" s="361"/>
    </row>
    <row r="47" spans="1:8" ht="14.25" customHeight="1">
      <c r="A47" s="282" t="s">
        <v>419</v>
      </c>
      <c r="B47" s="292" t="s">
        <v>380</v>
      </c>
      <c r="H47" s="361"/>
    </row>
    <row r="48" spans="1:14" s="287" customFormat="1" ht="14.25" customHeight="1">
      <c r="A48" s="282"/>
      <c r="B48" s="362"/>
      <c r="C48" s="307" t="s">
        <v>213</v>
      </c>
      <c r="D48" s="292" t="s">
        <v>380</v>
      </c>
      <c r="E48" s="284"/>
      <c r="L48" s="290"/>
      <c r="N48" s="290"/>
    </row>
    <row r="49" spans="1:5" ht="14.25" customHeight="1">
      <c r="A49" s="288">
        <v>-5</v>
      </c>
      <c r="B49" s="298" t="s">
        <v>378</v>
      </c>
      <c r="C49" s="310"/>
      <c r="D49" s="311" t="s">
        <v>409</v>
      </c>
      <c r="E49" s="312"/>
    </row>
    <row r="50" spans="2:9" ht="14.25" customHeight="1">
      <c r="B50" s="363"/>
      <c r="E50" s="316" t="s">
        <v>420</v>
      </c>
      <c r="H50" s="364"/>
      <c r="I50" s="315"/>
    </row>
    <row r="51" spans="1:14" ht="14.25" customHeight="1">
      <c r="A51" s="315" t="s">
        <v>421</v>
      </c>
      <c r="B51" s="292" t="s">
        <v>387</v>
      </c>
      <c r="E51" s="314"/>
      <c r="F51" s="292" t="s">
        <v>380</v>
      </c>
      <c r="H51" s="364"/>
      <c r="I51" s="284" t="s">
        <v>422</v>
      </c>
      <c r="J51" s="292" t="s">
        <v>35</v>
      </c>
      <c r="L51" s="365"/>
      <c r="M51" s="366"/>
      <c r="N51" s="344"/>
    </row>
    <row r="52" spans="2:11" ht="14.25" customHeight="1">
      <c r="B52" s="362"/>
      <c r="C52" s="307" t="s">
        <v>215</v>
      </c>
      <c r="D52" s="292" t="s">
        <v>387</v>
      </c>
      <c r="E52" s="367"/>
      <c r="F52" s="311" t="s">
        <v>423</v>
      </c>
      <c r="G52" s="307" t="s">
        <v>424</v>
      </c>
      <c r="H52" s="292" t="s">
        <v>396</v>
      </c>
      <c r="J52" s="362"/>
      <c r="K52" s="368" t="s">
        <v>425</v>
      </c>
    </row>
    <row r="53" spans="1:12" ht="14.25" customHeight="1">
      <c r="A53" s="369"/>
      <c r="B53" s="370" t="s">
        <v>426</v>
      </c>
      <c r="C53" s="310"/>
      <c r="D53" s="371"/>
      <c r="E53" s="284" t="s">
        <v>427</v>
      </c>
      <c r="F53" s="292" t="s">
        <v>396</v>
      </c>
      <c r="G53" s="310"/>
      <c r="H53" s="311" t="s">
        <v>428</v>
      </c>
      <c r="I53" s="368" t="s">
        <v>429</v>
      </c>
      <c r="J53" s="365"/>
      <c r="K53" s="372"/>
      <c r="L53" s="292" t="s">
        <v>16</v>
      </c>
    </row>
    <row r="54" spans="3:13" ht="14.25" customHeight="1">
      <c r="C54" s="311" t="s">
        <v>430</v>
      </c>
      <c r="D54" s="292" t="s">
        <v>17</v>
      </c>
      <c r="F54" s="362"/>
      <c r="H54" s="364"/>
      <c r="I54" s="314"/>
      <c r="J54" s="292" t="s">
        <v>16</v>
      </c>
      <c r="K54" s="367"/>
      <c r="L54" s="311" t="s">
        <v>431</v>
      </c>
      <c r="M54" s="373">
        <v>38</v>
      </c>
    </row>
    <row r="55" spans="1:15" s="375" customFormat="1" ht="14.25" customHeight="1">
      <c r="A55" s="282" t="s">
        <v>432</v>
      </c>
      <c r="B55" s="292" t="s">
        <v>392</v>
      </c>
      <c r="C55" s="284"/>
      <c r="D55" s="362"/>
      <c r="E55" s="307" t="s">
        <v>433</v>
      </c>
      <c r="F55" s="292" t="s">
        <v>392</v>
      </c>
      <c r="G55" s="284"/>
      <c r="H55" s="364"/>
      <c r="I55" s="314"/>
      <c r="J55" s="311" t="s">
        <v>434</v>
      </c>
      <c r="K55" s="303"/>
      <c r="L55" s="374"/>
      <c r="M55" s="335"/>
      <c r="N55" s="290"/>
      <c r="O55" s="287"/>
    </row>
    <row r="56" spans="2:13" ht="14.25" customHeight="1">
      <c r="B56" s="362"/>
      <c r="C56" s="307" t="s">
        <v>217</v>
      </c>
      <c r="D56" s="292" t="s">
        <v>392</v>
      </c>
      <c r="E56" s="310"/>
      <c r="F56" s="311" t="s">
        <v>435</v>
      </c>
      <c r="G56" s="307" t="s">
        <v>436</v>
      </c>
      <c r="H56" s="292" t="s">
        <v>16</v>
      </c>
      <c r="I56" s="376"/>
      <c r="L56" s="374"/>
      <c r="M56" s="335"/>
    </row>
    <row r="57" spans="1:13" ht="14.25" customHeight="1">
      <c r="A57" s="288">
        <v>-2</v>
      </c>
      <c r="B57" s="292" t="s">
        <v>372</v>
      </c>
      <c r="C57" s="310"/>
      <c r="D57" s="284" t="s">
        <v>437</v>
      </c>
      <c r="E57" s="284" t="s">
        <v>438</v>
      </c>
      <c r="F57" s="292" t="s">
        <v>16</v>
      </c>
      <c r="G57" s="310"/>
      <c r="H57" s="311" t="s">
        <v>431</v>
      </c>
      <c r="J57" s="365"/>
      <c r="K57" s="303"/>
      <c r="L57" s="374"/>
      <c r="M57" s="335"/>
    </row>
    <row r="58" spans="1:15" s="377" customFormat="1" ht="14.25" customHeight="1">
      <c r="A58" s="282"/>
      <c r="B58" s="363"/>
      <c r="H58" s="378"/>
      <c r="I58" s="284"/>
      <c r="J58" s="365"/>
      <c r="K58" s="303"/>
      <c r="L58" s="374"/>
      <c r="M58" s="335"/>
      <c r="N58" s="292" t="s">
        <v>21</v>
      </c>
      <c r="O58" s="379" t="s">
        <v>439</v>
      </c>
    </row>
    <row r="59" spans="1:15" s="377" customFormat="1" ht="14.25" customHeight="1">
      <c r="A59" s="282" t="s">
        <v>440</v>
      </c>
      <c r="B59" s="292" t="s">
        <v>397</v>
      </c>
      <c r="C59" s="284"/>
      <c r="D59" s="363"/>
      <c r="E59" s="284" t="s">
        <v>441</v>
      </c>
      <c r="F59" s="292" t="s">
        <v>377</v>
      </c>
      <c r="G59" s="284"/>
      <c r="H59" s="378"/>
      <c r="I59" s="284"/>
      <c r="J59" s="365"/>
      <c r="K59" s="303"/>
      <c r="L59" s="374"/>
      <c r="M59" s="335"/>
      <c r="N59" s="311" t="s">
        <v>442</v>
      </c>
      <c r="O59" s="287"/>
    </row>
    <row r="60" spans="1:15" s="377" customFormat="1" ht="14.25" customHeight="1">
      <c r="A60" s="282"/>
      <c r="B60" s="362"/>
      <c r="C60" s="307" t="s">
        <v>219</v>
      </c>
      <c r="D60" s="292" t="s">
        <v>19</v>
      </c>
      <c r="E60" s="284"/>
      <c r="F60" s="362"/>
      <c r="G60" s="307" t="s">
        <v>443</v>
      </c>
      <c r="H60" s="292" t="s">
        <v>377</v>
      </c>
      <c r="I60" s="284"/>
      <c r="J60" s="365"/>
      <c r="K60" s="303"/>
      <c r="L60" s="374"/>
      <c r="M60" s="335"/>
      <c r="N60" s="290"/>
      <c r="O60" s="287"/>
    </row>
    <row r="61" spans="1:15" s="377" customFormat="1" ht="14.25" customHeight="1">
      <c r="A61" s="288">
        <v>-3</v>
      </c>
      <c r="B61" s="292" t="s">
        <v>19</v>
      </c>
      <c r="C61" s="310"/>
      <c r="D61" s="311" t="s">
        <v>444</v>
      </c>
      <c r="E61" s="307" t="s">
        <v>445</v>
      </c>
      <c r="F61" s="292" t="s">
        <v>19</v>
      </c>
      <c r="G61" s="310"/>
      <c r="H61" s="311" t="s">
        <v>446</v>
      </c>
      <c r="I61" s="368" t="s">
        <v>447</v>
      </c>
      <c r="J61" s="365"/>
      <c r="K61" s="303"/>
      <c r="L61" s="374"/>
      <c r="M61" s="335"/>
      <c r="N61" s="290"/>
      <c r="O61" s="287"/>
    </row>
    <row r="62" spans="1:15" s="377" customFormat="1" ht="14.25" customHeight="1">
      <c r="A62" s="282"/>
      <c r="B62" s="363"/>
      <c r="C62" s="311" t="s">
        <v>448</v>
      </c>
      <c r="D62" s="292" t="s">
        <v>403</v>
      </c>
      <c r="E62" s="310"/>
      <c r="F62" s="311" t="s">
        <v>434</v>
      </c>
      <c r="G62" s="284"/>
      <c r="H62" s="364"/>
      <c r="I62" s="314"/>
      <c r="J62" s="292" t="s">
        <v>377</v>
      </c>
      <c r="K62" s="380"/>
      <c r="L62" s="374"/>
      <c r="M62" s="335"/>
      <c r="N62" s="290"/>
      <c r="O62" s="287"/>
    </row>
    <row r="63" spans="1:15" s="377" customFormat="1" ht="14.25" customHeight="1">
      <c r="A63" s="282" t="s">
        <v>449</v>
      </c>
      <c r="B63" s="292" t="s">
        <v>405</v>
      </c>
      <c r="C63" s="284"/>
      <c r="D63" s="363"/>
      <c r="E63" s="284" t="s">
        <v>450</v>
      </c>
      <c r="F63" s="292" t="s">
        <v>386</v>
      </c>
      <c r="G63" s="284"/>
      <c r="H63" s="364"/>
      <c r="I63" s="314"/>
      <c r="J63" s="311" t="s">
        <v>451</v>
      </c>
      <c r="K63" s="368" t="s">
        <v>452</v>
      </c>
      <c r="L63" s="374"/>
      <c r="M63" s="335"/>
      <c r="N63" s="290"/>
      <c r="O63" s="287"/>
    </row>
    <row r="64" spans="1:15" s="377" customFormat="1" ht="14.25" customHeight="1">
      <c r="A64" s="282"/>
      <c r="B64" s="362"/>
      <c r="C64" s="307" t="s">
        <v>214</v>
      </c>
      <c r="D64" s="292" t="s">
        <v>405</v>
      </c>
      <c r="E64" s="284"/>
      <c r="F64" s="362"/>
      <c r="G64" s="307" t="s">
        <v>453</v>
      </c>
      <c r="H64" s="292" t="s">
        <v>386</v>
      </c>
      <c r="I64" s="376"/>
      <c r="J64" s="365"/>
      <c r="K64" s="372"/>
      <c r="L64" s="292" t="s">
        <v>21</v>
      </c>
      <c r="M64" s="352"/>
      <c r="N64" s="290"/>
      <c r="O64" s="287"/>
    </row>
    <row r="65" spans="1:15" s="377" customFormat="1" ht="14.25" customHeight="1">
      <c r="A65" s="288">
        <v>-8</v>
      </c>
      <c r="B65" s="292" t="s">
        <v>410</v>
      </c>
      <c r="C65" s="310"/>
      <c r="D65" s="311" t="s">
        <v>390</v>
      </c>
      <c r="E65" s="312"/>
      <c r="F65" s="292" t="s">
        <v>401</v>
      </c>
      <c r="G65" s="310"/>
      <c r="H65" s="311" t="s">
        <v>454</v>
      </c>
      <c r="I65" s="284" t="s">
        <v>455</v>
      </c>
      <c r="J65" s="292" t="s">
        <v>21</v>
      </c>
      <c r="K65" s="367"/>
      <c r="L65" s="311" t="s">
        <v>456</v>
      </c>
      <c r="M65" s="287"/>
      <c r="N65" s="290"/>
      <c r="O65" s="287"/>
    </row>
    <row r="66" spans="1:15" s="377" customFormat="1" ht="14.25" customHeight="1">
      <c r="A66" s="282"/>
      <c r="B66" s="363"/>
      <c r="E66" s="316" t="s">
        <v>457</v>
      </c>
      <c r="F66" s="311" t="s">
        <v>458</v>
      </c>
      <c r="G66" s="284"/>
      <c r="H66" s="378"/>
      <c r="I66" s="284"/>
      <c r="J66" s="363"/>
      <c r="K66" s="284"/>
      <c r="L66" s="381"/>
      <c r="M66" s="287"/>
      <c r="N66" s="290"/>
      <c r="O66" s="287"/>
    </row>
    <row r="67" spans="1:15" s="377" customFormat="1" ht="14.25" customHeight="1">
      <c r="A67" s="284" t="s">
        <v>459</v>
      </c>
      <c r="B67" s="292" t="s">
        <v>401</v>
      </c>
      <c r="C67" s="284"/>
      <c r="E67" s="382"/>
      <c r="F67" s="365"/>
      <c r="G67" s="284"/>
      <c r="H67" s="378"/>
      <c r="I67" s="284"/>
      <c r="J67" s="363"/>
      <c r="K67" s="282" t="s">
        <v>416</v>
      </c>
      <c r="L67" s="292" t="s">
        <v>16</v>
      </c>
      <c r="M67" s="354" t="s">
        <v>460</v>
      </c>
      <c r="N67" s="290"/>
      <c r="O67" s="287"/>
    </row>
    <row r="68" spans="1:15" s="377" customFormat="1" ht="14.25" customHeight="1">
      <c r="A68" s="282"/>
      <c r="B68" s="362"/>
      <c r="C68" s="307" t="s">
        <v>461</v>
      </c>
      <c r="D68" s="292" t="s">
        <v>401</v>
      </c>
      <c r="E68" s="367"/>
      <c r="F68" s="365"/>
      <c r="N68" s="290"/>
      <c r="O68" s="287"/>
    </row>
    <row r="69" spans="1:15" s="377" customFormat="1" ht="14.25" customHeight="1">
      <c r="A69" s="369"/>
      <c r="B69" s="370" t="s">
        <v>426</v>
      </c>
      <c r="C69" s="310"/>
      <c r="D69" s="371"/>
      <c r="J69" s="292" t="s">
        <v>377</v>
      </c>
      <c r="K69" s="298" t="s">
        <v>462</v>
      </c>
      <c r="L69" s="383" t="s">
        <v>463</v>
      </c>
      <c r="M69" s="384" t="s">
        <v>464</v>
      </c>
      <c r="N69" s="290"/>
      <c r="O69" s="287"/>
    </row>
    <row r="70" spans="1:15" s="377" customFormat="1" ht="14.25" customHeight="1">
      <c r="A70" s="282"/>
      <c r="B70" s="284"/>
      <c r="C70" s="284"/>
      <c r="D70" s="284"/>
      <c r="E70" s="303"/>
      <c r="I70" s="282"/>
      <c r="N70" s="290"/>
      <c r="O70" s="385"/>
    </row>
    <row r="71" spans="1:15" s="377" customFormat="1" ht="14.25" customHeight="1">
      <c r="A71" s="282"/>
      <c r="B71" s="354" t="s">
        <v>465</v>
      </c>
      <c r="C71" s="284"/>
      <c r="D71" s="284"/>
      <c r="E71" s="375"/>
      <c r="G71" s="284"/>
      <c r="H71" s="284"/>
      <c r="I71" s="284"/>
      <c r="J71" s="354" t="s">
        <v>466</v>
      </c>
      <c r="K71" s="284"/>
      <c r="N71" s="290"/>
      <c r="O71" s="287"/>
    </row>
    <row r="72" spans="1:15" s="377" customFormat="1" ht="14.25" customHeight="1">
      <c r="A72" s="282"/>
      <c r="B72" s="292" t="s">
        <v>397</v>
      </c>
      <c r="C72" s="386" t="s">
        <v>467</v>
      </c>
      <c r="D72" s="383" t="s">
        <v>468</v>
      </c>
      <c r="E72" s="384" t="s">
        <v>469</v>
      </c>
      <c r="F72" s="284"/>
      <c r="G72" s="282"/>
      <c r="H72" s="292" t="s">
        <v>392</v>
      </c>
      <c r="I72" s="386" t="s">
        <v>470</v>
      </c>
      <c r="J72" s="383" t="s">
        <v>471</v>
      </c>
      <c r="K72" s="384" t="s">
        <v>472</v>
      </c>
      <c r="N72" s="290"/>
      <c r="O72" s="385"/>
    </row>
    <row r="73" spans="1:15" s="377" customFormat="1" ht="14.25" customHeight="1">
      <c r="A73" s="282"/>
      <c r="B73" s="292" t="s">
        <v>372</v>
      </c>
      <c r="C73" s="386" t="s">
        <v>473</v>
      </c>
      <c r="D73" s="383" t="s">
        <v>474</v>
      </c>
      <c r="E73" s="384" t="s">
        <v>475</v>
      </c>
      <c r="F73" s="284"/>
      <c r="G73" s="282"/>
      <c r="H73" s="292" t="s">
        <v>35</v>
      </c>
      <c r="I73" s="386" t="s">
        <v>470</v>
      </c>
      <c r="J73" s="383" t="s">
        <v>476</v>
      </c>
      <c r="K73" s="384" t="s">
        <v>477</v>
      </c>
      <c r="L73" s="354"/>
      <c r="N73" s="290"/>
      <c r="O73" s="287"/>
    </row>
    <row r="74" spans="1:15" s="377" customFormat="1" ht="14.25" customHeight="1">
      <c r="A74" s="282"/>
      <c r="B74" s="298" t="s">
        <v>378</v>
      </c>
      <c r="C74" s="386" t="s">
        <v>478</v>
      </c>
      <c r="D74" s="383" t="s">
        <v>479</v>
      </c>
      <c r="E74" s="384" t="s">
        <v>480</v>
      </c>
      <c r="F74" s="284"/>
      <c r="G74" s="282"/>
      <c r="H74" s="292" t="s">
        <v>19</v>
      </c>
      <c r="I74" s="386" t="s">
        <v>470</v>
      </c>
      <c r="J74" s="383" t="s">
        <v>481</v>
      </c>
      <c r="K74" s="384" t="s">
        <v>482</v>
      </c>
      <c r="N74" s="354"/>
      <c r="O74" s="284"/>
    </row>
    <row r="75" spans="1:15" s="377" customFormat="1" ht="14.25" customHeight="1">
      <c r="A75" s="282"/>
      <c r="B75" s="292" t="s">
        <v>410</v>
      </c>
      <c r="C75" s="386" t="s">
        <v>478</v>
      </c>
      <c r="D75" s="383" t="s">
        <v>483</v>
      </c>
      <c r="E75" s="384" t="s">
        <v>484</v>
      </c>
      <c r="F75" s="284"/>
      <c r="G75" s="282"/>
      <c r="H75" s="292" t="s">
        <v>396</v>
      </c>
      <c r="I75" s="386" t="s">
        <v>470</v>
      </c>
      <c r="J75" s="383" t="s">
        <v>485</v>
      </c>
      <c r="K75" s="384" t="s">
        <v>486</v>
      </c>
      <c r="N75" s="284"/>
      <c r="O75" s="284"/>
    </row>
    <row r="76" spans="1:15" s="377" customFormat="1" ht="14.25" customHeight="1">
      <c r="A76" s="282"/>
      <c r="B76" s="292" t="s">
        <v>403</v>
      </c>
      <c r="C76" s="386" t="s">
        <v>478</v>
      </c>
      <c r="D76" s="383" t="s">
        <v>487</v>
      </c>
      <c r="E76" s="384" t="s">
        <v>488</v>
      </c>
      <c r="F76" s="284"/>
      <c r="G76" s="282"/>
      <c r="H76" s="292" t="s">
        <v>380</v>
      </c>
      <c r="I76" s="386" t="s">
        <v>470</v>
      </c>
      <c r="J76" s="383" t="s">
        <v>489</v>
      </c>
      <c r="K76" s="384" t="s">
        <v>490</v>
      </c>
      <c r="L76" s="284"/>
      <c r="M76" s="387"/>
      <c r="N76" s="290"/>
      <c r="O76" s="284"/>
    </row>
    <row r="77" spans="1:15" s="377" customFormat="1" ht="14.25" customHeight="1">
      <c r="A77" s="282"/>
      <c r="B77" s="282"/>
      <c r="C77" s="282"/>
      <c r="D77" s="282"/>
      <c r="E77" s="282"/>
      <c r="H77" s="292" t="s">
        <v>386</v>
      </c>
      <c r="I77" s="386" t="s">
        <v>470</v>
      </c>
      <c r="J77" s="383" t="s">
        <v>491</v>
      </c>
      <c r="K77" s="384" t="s">
        <v>492</v>
      </c>
      <c r="M77" s="363"/>
      <c r="N77" s="290"/>
      <c r="O77" s="287"/>
    </row>
    <row r="78" spans="7:15" ht="14.25" customHeight="1">
      <c r="G78" s="363"/>
      <c r="N78" s="284"/>
      <c r="O78" s="284"/>
    </row>
    <row r="79" spans="5:15" ht="14.25" customHeight="1">
      <c r="E79" s="282"/>
      <c r="H79" s="354" t="s">
        <v>493</v>
      </c>
      <c r="N79" s="284"/>
      <c r="O79" s="284"/>
    </row>
    <row r="80" spans="5:15" ht="14.25" customHeight="1">
      <c r="E80" s="282"/>
      <c r="F80" s="292" t="s">
        <v>405</v>
      </c>
      <c r="G80" s="386" t="s">
        <v>494</v>
      </c>
      <c r="H80" s="383" t="s">
        <v>495</v>
      </c>
      <c r="I80" s="384" t="s">
        <v>496</v>
      </c>
      <c r="N80" s="284"/>
      <c r="O80" s="284"/>
    </row>
    <row r="81" spans="1:14" s="287" customFormat="1" ht="14.25" customHeight="1">
      <c r="A81" s="282"/>
      <c r="B81" s="284"/>
      <c r="E81" s="282"/>
      <c r="F81" s="292" t="s">
        <v>387</v>
      </c>
      <c r="G81" s="386" t="s">
        <v>494</v>
      </c>
      <c r="H81" s="383" t="s">
        <v>497</v>
      </c>
      <c r="I81" s="384" t="s">
        <v>498</v>
      </c>
      <c r="N81" s="290"/>
    </row>
    <row r="82" spans="5:9" ht="14.25" customHeight="1">
      <c r="E82" s="282"/>
      <c r="F82" s="292" t="s">
        <v>17</v>
      </c>
      <c r="G82" s="386" t="s">
        <v>494</v>
      </c>
      <c r="H82" s="383" t="s">
        <v>499</v>
      </c>
      <c r="I82" s="384" t="s">
        <v>500</v>
      </c>
    </row>
    <row r="83" spans="5:9" ht="14.25" customHeight="1">
      <c r="E83" s="282"/>
      <c r="F83" s="292" t="s">
        <v>401</v>
      </c>
      <c r="G83" s="386" t="s">
        <v>494</v>
      </c>
      <c r="H83" s="383" t="s">
        <v>501</v>
      </c>
      <c r="I83" s="384" t="s">
        <v>502</v>
      </c>
    </row>
    <row r="84" ht="14.25" customHeight="1">
      <c r="G84" s="363"/>
    </row>
    <row r="85" ht="14.25" customHeight="1">
      <c r="G85" s="363"/>
    </row>
    <row r="86" spans="6:10" ht="14.25" customHeight="1">
      <c r="F86" s="388" t="s">
        <v>102</v>
      </c>
      <c r="G86" s="389"/>
      <c r="H86" s="389"/>
      <c r="I86" s="389"/>
      <c r="J86" s="389" t="s">
        <v>103</v>
      </c>
    </row>
    <row r="89" spans="1:15" ht="14.25" customHeight="1">
      <c r="A89" s="390" t="s">
        <v>503</v>
      </c>
      <c r="B89" s="391"/>
      <c r="C89" s="391" t="s">
        <v>504</v>
      </c>
      <c r="D89" s="392"/>
      <c r="E89" s="393"/>
      <c r="F89" s="394" t="s">
        <v>505</v>
      </c>
      <c r="G89" s="393"/>
      <c r="H89" s="395" t="s">
        <v>506</v>
      </c>
      <c r="I89" s="396"/>
      <c r="J89" s="396"/>
      <c r="K89" s="397" t="s">
        <v>507</v>
      </c>
      <c r="L89" s="398" t="s">
        <v>505</v>
      </c>
      <c r="M89" s="481" t="s">
        <v>503</v>
      </c>
      <c r="N89" s="400"/>
      <c r="O89" s="389"/>
    </row>
    <row r="90" spans="1:15" ht="14.25" customHeight="1">
      <c r="A90" s="401" t="s">
        <v>83</v>
      </c>
      <c r="B90" s="402" t="s">
        <v>508</v>
      </c>
      <c r="C90" s="403" t="s">
        <v>509</v>
      </c>
      <c r="D90" s="404" t="s">
        <v>510</v>
      </c>
      <c r="E90" s="405"/>
      <c r="F90" s="406" t="s">
        <v>377</v>
      </c>
      <c r="G90" s="405"/>
      <c r="H90" s="407" t="s">
        <v>71</v>
      </c>
      <c r="I90" s="408" t="s">
        <v>511</v>
      </c>
      <c r="J90" s="409"/>
      <c r="K90" s="410" t="s">
        <v>83</v>
      </c>
      <c r="L90" s="411" t="s">
        <v>377</v>
      </c>
      <c r="M90" s="481" t="s">
        <v>90</v>
      </c>
      <c r="N90" s="412"/>
      <c r="O90" s="389"/>
    </row>
    <row r="91" spans="1:15" ht="14.25" customHeight="1">
      <c r="A91" s="401" t="s">
        <v>86</v>
      </c>
      <c r="B91" s="413" t="s">
        <v>512</v>
      </c>
      <c r="C91" s="414" t="s">
        <v>509</v>
      </c>
      <c r="D91" s="404" t="s">
        <v>513</v>
      </c>
      <c r="E91" s="405"/>
      <c r="F91" s="406" t="s">
        <v>16</v>
      </c>
      <c r="G91" s="405"/>
      <c r="H91" s="407" t="s">
        <v>56</v>
      </c>
      <c r="I91" s="408" t="s">
        <v>514</v>
      </c>
      <c r="J91" s="409"/>
      <c r="K91" s="410" t="s">
        <v>86</v>
      </c>
      <c r="L91" s="411" t="s">
        <v>16</v>
      </c>
      <c r="M91" s="481" t="s">
        <v>89</v>
      </c>
      <c r="N91" s="412"/>
      <c r="O91" s="389"/>
    </row>
    <row r="92" spans="1:15" ht="14.25" customHeight="1">
      <c r="A92" s="401" t="s">
        <v>87</v>
      </c>
      <c r="B92" s="402" t="s">
        <v>515</v>
      </c>
      <c r="C92" s="415" t="s">
        <v>509</v>
      </c>
      <c r="D92" s="416" t="s">
        <v>516</v>
      </c>
      <c r="E92" s="405"/>
      <c r="F92" s="406" t="s">
        <v>392</v>
      </c>
      <c r="G92" s="405"/>
      <c r="H92" s="407" t="s">
        <v>71</v>
      </c>
      <c r="I92" s="408" t="s">
        <v>517</v>
      </c>
      <c r="J92" s="409"/>
      <c r="K92" s="410" t="s">
        <v>89</v>
      </c>
      <c r="L92" s="411" t="s">
        <v>392</v>
      </c>
      <c r="M92" s="481" t="s">
        <v>92</v>
      </c>
      <c r="N92" s="400"/>
      <c r="O92" s="389"/>
    </row>
    <row r="93" spans="1:15" ht="14.25" customHeight="1">
      <c r="A93" s="401" t="s">
        <v>89</v>
      </c>
      <c r="B93" s="402" t="s">
        <v>518</v>
      </c>
      <c r="C93" s="417" t="s">
        <v>509</v>
      </c>
      <c r="D93" s="404" t="s">
        <v>519</v>
      </c>
      <c r="E93" s="418"/>
      <c r="F93" s="406" t="s">
        <v>396</v>
      </c>
      <c r="G93" s="405"/>
      <c r="H93" s="407" t="s">
        <v>68</v>
      </c>
      <c r="I93" s="408" t="s">
        <v>520</v>
      </c>
      <c r="J93" s="396"/>
      <c r="K93" s="410" t="s">
        <v>87</v>
      </c>
      <c r="L93" s="411" t="s">
        <v>396</v>
      </c>
      <c r="M93" s="481" t="s">
        <v>97</v>
      </c>
      <c r="N93" s="400"/>
      <c r="O93" s="389"/>
    </row>
    <row r="94" spans="1:15" ht="14.25" customHeight="1">
      <c r="A94" s="401" t="s">
        <v>90</v>
      </c>
      <c r="B94" s="402" t="s">
        <v>521</v>
      </c>
      <c r="C94" s="403" t="s">
        <v>509</v>
      </c>
      <c r="D94" s="404" t="s">
        <v>522</v>
      </c>
      <c r="E94" s="405"/>
      <c r="F94" s="406" t="s">
        <v>17</v>
      </c>
      <c r="G94" s="405"/>
      <c r="H94" s="407" t="s">
        <v>70</v>
      </c>
      <c r="I94" s="396"/>
      <c r="J94" s="396"/>
      <c r="K94" s="397" t="s">
        <v>213</v>
      </c>
      <c r="L94" s="411" t="s">
        <v>17</v>
      </c>
      <c r="M94" s="481" t="s">
        <v>101</v>
      </c>
      <c r="N94" s="400"/>
      <c r="O94" s="389"/>
    </row>
    <row r="95" spans="1:15" ht="14.25" customHeight="1">
      <c r="A95" s="401" t="s">
        <v>92</v>
      </c>
      <c r="B95" s="402" t="s">
        <v>523</v>
      </c>
      <c r="C95" s="414" t="s">
        <v>509</v>
      </c>
      <c r="D95" s="404" t="s">
        <v>524</v>
      </c>
      <c r="E95" s="405"/>
      <c r="F95" s="406" t="s">
        <v>19</v>
      </c>
      <c r="G95" s="405"/>
      <c r="H95" s="407" t="s">
        <v>70</v>
      </c>
      <c r="I95" s="396"/>
      <c r="J95" s="396"/>
      <c r="K95" s="397" t="s">
        <v>218</v>
      </c>
      <c r="L95" s="411" t="s">
        <v>19</v>
      </c>
      <c r="M95" s="481" t="s">
        <v>96</v>
      </c>
      <c r="N95" s="400"/>
      <c r="O95" s="389"/>
    </row>
    <row r="96" spans="1:15" ht="14.25" customHeight="1">
      <c r="A96" s="401" t="s">
        <v>95</v>
      </c>
      <c r="B96" s="402" t="s">
        <v>222</v>
      </c>
      <c r="C96" s="403" t="s">
        <v>509</v>
      </c>
      <c r="D96" s="404" t="s">
        <v>525</v>
      </c>
      <c r="E96" s="405"/>
      <c r="F96" s="406" t="s">
        <v>386</v>
      </c>
      <c r="G96" s="405"/>
      <c r="H96" s="407" t="s">
        <v>54</v>
      </c>
      <c r="I96" s="396"/>
      <c r="J96" s="396"/>
      <c r="K96" s="397" t="s">
        <v>90</v>
      </c>
      <c r="L96" s="411" t="s">
        <v>386</v>
      </c>
      <c r="M96" s="481" t="s">
        <v>88</v>
      </c>
      <c r="N96" s="400"/>
      <c r="O96" s="389"/>
    </row>
    <row r="97" spans="1:15" ht="14.25" customHeight="1">
      <c r="A97" s="401" t="s">
        <v>96</v>
      </c>
      <c r="B97" s="402" t="s">
        <v>526</v>
      </c>
      <c r="C97" s="414" t="s">
        <v>509</v>
      </c>
      <c r="D97" s="404" t="s">
        <v>527</v>
      </c>
      <c r="E97" s="405"/>
      <c r="F97" s="406" t="s">
        <v>397</v>
      </c>
      <c r="G97" s="405"/>
      <c r="H97" s="407" t="s">
        <v>56</v>
      </c>
      <c r="I97" s="396"/>
      <c r="J97" s="396"/>
      <c r="K97" s="397" t="s">
        <v>101</v>
      </c>
      <c r="L97" s="411" t="s">
        <v>397</v>
      </c>
      <c r="M97" s="481" t="s">
        <v>85</v>
      </c>
      <c r="N97" s="400"/>
      <c r="O97" s="389"/>
    </row>
    <row r="98" spans="1:15" ht="14.25" customHeight="1">
      <c r="A98" s="401" t="s">
        <v>97</v>
      </c>
      <c r="B98" s="402" t="s">
        <v>528</v>
      </c>
      <c r="C98" s="415" t="s">
        <v>509</v>
      </c>
      <c r="D98" s="404" t="s">
        <v>529</v>
      </c>
      <c r="E98" s="405"/>
      <c r="F98" s="406" t="s">
        <v>35</v>
      </c>
      <c r="G98" s="405"/>
      <c r="H98" s="407" t="s">
        <v>49</v>
      </c>
      <c r="I98" s="396"/>
      <c r="J98" s="396"/>
      <c r="K98" s="397" t="s">
        <v>100</v>
      </c>
      <c r="L98" s="411" t="s">
        <v>35</v>
      </c>
      <c r="M98" s="481" t="s">
        <v>95</v>
      </c>
      <c r="N98" s="400"/>
      <c r="O98" s="389"/>
    </row>
    <row r="99" spans="1:15" ht="14.25" customHeight="1">
      <c r="A99" s="401" t="s">
        <v>99</v>
      </c>
      <c r="B99" s="402" t="s">
        <v>530</v>
      </c>
      <c r="C99" s="414" t="s">
        <v>509</v>
      </c>
      <c r="D99" s="404" t="s">
        <v>531</v>
      </c>
      <c r="E99" s="405"/>
      <c r="F99" s="406" t="s">
        <v>401</v>
      </c>
      <c r="G99" s="405"/>
      <c r="H99" s="407" t="s">
        <v>75</v>
      </c>
      <c r="I99" s="396"/>
      <c r="J99" s="396"/>
      <c r="K99" s="397" t="s">
        <v>92</v>
      </c>
      <c r="L99" s="411" t="s">
        <v>401</v>
      </c>
      <c r="M99" s="481" t="s">
        <v>91</v>
      </c>
      <c r="N99" s="400"/>
      <c r="O99" s="389"/>
    </row>
    <row r="100" spans="1:15" ht="14.25" customHeight="1">
      <c r="A100" s="401" t="s">
        <v>88</v>
      </c>
      <c r="B100" s="402" t="s">
        <v>532</v>
      </c>
      <c r="C100" s="419" t="s">
        <v>509</v>
      </c>
      <c r="D100" s="404" t="s">
        <v>533</v>
      </c>
      <c r="E100" s="405"/>
      <c r="F100" s="406" t="s">
        <v>21</v>
      </c>
      <c r="G100" s="405"/>
      <c r="H100" s="420" t="s">
        <v>50</v>
      </c>
      <c r="I100" s="396"/>
      <c r="J100" s="396"/>
      <c r="K100" s="397" t="s">
        <v>220</v>
      </c>
      <c r="L100" s="411" t="s">
        <v>21</v>
      </c>
      <c r="M100" s="481" t="s">
        <v>86</v>
      </c>
      <c r="N100" s="400"/>
      <c r="O100" s="389"/>
    </row>
    <row r="101" spans="1:15" ht="14.25" customHeight="1">
      <c r="A101" s="401" t="s">
        <v>94</v>
      </c>
      <c r="B101" s="402" t="s">
        <v>534</v>
      </c>
      <c r="C101" s="414" t="s">
        <v>509</v>
      </c>
      <c r="D101" s="404" t="s">
        <v>535</v>
      </c>
      <c r="E101" s="405"/>
      <c r="F101" s="406" t="s">
        <v>380</v>
      </c>
      <c r="G101" s="405"/>
      <c r="H101" s="421" t="s">
        <v>76</v>
      </c>
      <c r="I101" s="396"/>
      <c r="J101" s="396"/>
      <c r="K101" s="397" t="s">
        <v>97</v>
      </c>
      <c r="L101" s="411" t="s">
        <v>380</v>
      </c>
      <c r="M101" s="481" t="s">
        <v>99</v>
      </c>
      <c r="N101" s="400"/>
      <c r="O101" s="389"/>
    </row>
    <row r="102" spans="1:15" ht="14.25" customHeight="1">
      <c r="A102" s="401" t="s">
        <v>100</v>
      </c>
      <c r="B102" s="402" t="s">
        <v>536</v>
      </c>
      <c r="C102" s="414" t="s">
        <v>509</v>
      </c>
      <c r="D102" s="422" t="s">
        <v>537</v>
      </c>
      <c r="E102" s="405"/>
      <c r="F102" s="406" t="s">
        <v>405</v>
      </c>
      <c r="G102" s="405"/>
      <c r="H102" s="407" t="s">
        <v>56</v>
      </c>
      <c r="I102" s="396"/>
      <c r="J102" s="396"/>
      <c r="K102" s="397" t="s">
        <v>99</v>
      </c>
      <c r="L102" s="411" t="s">
        <v>405</v>
      </c>
      <c r="M102" s="481" t="s">
        <v>94</v>
      </c>
      <c r="N102" s="400"/>
      <c r="O102" s="389"/>
    </row>
    <row r="103" spans="1:15" ht="14.25" customHeight="1">
      <c r="A103" s="401" t="s">
        <v>101</v>
      </c>
      <c r="B103" s="402" t="s">
        <v>538</v>
      </c>
      <c r="C103" s="403" t="s">
        <v>509</v>
      </c>
      <c r="D103" s="422" t="s">
        <v>539</v>
      </c>
      <c r="E103" s="405"/>
      <c r="F103" s="406" t="s">
        <v>387</v>
      </c>
      <c r="G103" s="405"/>
      <c r="H103" s="407" t="s">
        <v>68</v>
      </c>
      <c r="I103" s="396"/>
      <c r="J103" s="396"/>
      <c r="K103" s="397" t="s">
        <v>216</v>
      </c>
      <c r="L103" s="411" t="s">
        <v>387</v>
      </c>
      <c r="M103" s="481" t="s">
        <v>100</v>
      </c>
      <c r="N103" s="400"/>
      <c r="O103" s="389"/>
    </row>
    <row r="104" spans="1:15" ht="14.25" customHeight="1">
      <c r="A104" s="401" t="s">
        <v>91</v>
      </c>
      <c r="B104" s="402" t="s">
        <v>292</v>
      </c>
      <c r="C104" s="414" t="s">
        <v>509</v>
      </c>
      <c r="D104" s="422" t="s">
        <v>540</v>
      </c>
      <c r="E104" s="405"/>
      <c r="F104" s="406" t="s">
        <v>372</v>
      </c>
      <c r="G104" s="405"/>
      <c r="H104" s="407" t="s">
        <v>51</v>
      </c>
      <c r="I104" s="396"/>
      <c r="J104" s="396"/>
      <c r="K104" s="397" t="s">
        <v>94</v>
      </c>
      <c r="L104" s="411" t="s">
        <v>372</v>
      </c>
      <c r="M104" s="481" t="s">
        <v>216</v>
      </c>
      <c r="N104" s="400"/>
      <c r="O104" s="389"/>
    </row>
    <row r="105" spans="1:15" ht="14.25" customHeight="1">
      <c r="A105" s="401" t="s">
        <v>85</v>
      </c>
      <c r="B105" s="402" t="s">
        <v>541</v>
      </c>
      <c r="C105" s="414" t="s">
        <v>509</v>
      </c>
      <c r="D105" s="422" t="s">
        <v>542</v>
      </c>
      <c r="E105" s="405"/>
      <c r="F105" s="406" t="s">
        <v>381</v>
      </c>
      <c r="G105" s="405"/>
      <c r="H105" s="407" t="s">
        <v>51</v>
      </c>
      <c r="I105" s="396"/>
      <c r="J105" s="396"/>
      <c r="K105" s="397" t="s">
        <v>96</v>
      </c>
      <c r="L105" s="411" t="s">
        <v>381</v>
      </c>
      <c r="M105" s="481" t="s">
        <v>87</v>
      </c>
      <c r="N105" s="400"/>
      <c r="O105" s="389"/>
    </row>
    <row r="106" spans="1:15" ht="14.25" customHeight="1">
      <c r="A106" s="401" t="s">
        <v>216</v>
      </c>
      <c r="B106" s="402" t="s">
        <v>543</v>
      </c>
      <c r="C106" s="403" t="s">
        <v>509</v>
      </c>
      <c r="D106" s="422" t="s">
        <v>544</v>
      </c>
      <c r="E106" s="405"/>
      <c r="F106" s="406" t="s">
        <v>378</v>
      </c>
      <c r="G106" s="405"/>
      <c r="H106" s="423" t="s">
        <v>545</v>
      </c>
      <c r="I106" s="396"/>
      <c r="J106" s="396"/>
      <c r="K106" s="397" t="s">
        <v>85</v>
      </c>
      <c r="L106" s="399" t="s">
        <v>378</v>
      </c>
      <c r="M106" s="481" t="s">
        <v>218</v>
      </c>
      <c r="N106" s="400"/>
      <c r="O106" s="389"/>
    </row>
    <row r="107" spans="1:15" ht="14.25" customHeight="1">
      <c r="A107" s="401" t="s">
        <v>218</v>
      </c>
      <c r="B107" s="402" t="s">
        <v>546</v>
      </c>
      <c r="C107" s="403" t="s">
        <v>509</v>
      </c>
      <c r="D107" s="422" t="s">
        <v>547</v>
      </c>
      <c r="E107" s="405"/>
      <c r="F107" s="406" t="s">
        <v>403</v>
      </c>
      <c r="G107" s="405"/>
      <c r="H107" s="423" t="s">
        <v>545</v>
      </c>
      <c r="I107" s="396"/>
      <c r="J107" s="396"/>
      <c r="K107" s="397" t="s">
        <v>95</v>
      </c>
      <c r="L107" s="411" t="s">
        <v>403</v>
      </c>
      <c r="M107" s="481" t="s">
        <v>213</v>
      </c>
      <c r="N107" s="400"/>
      <c r="O107" s="389"/>
    </row>
    <row r="108" spans="1:15" ht="14.25" customHeight="1">
      <c r="A108" s="401" t="s">
        <v>220</v>
      </c>
      <c r="B108" s="402" t="s">
        <v>548</v>
      </c>
      <c r="C108" s="414" t="s">
        <v>509</v>
      </c>
      <c r="D108" s="422" t="s">
        <v>549</v>
      </c>
      <c r="E108" s="405"/>
      <c r="F108" s="406" t="s">
        <v>391</v>
      </c>
      <c r="G108" s="405"/>
      <c r="H108" s="423" t="s">
        <v>545</v>
      </c>
      <c r="I108" s="396"/>
      <c r="J108" s="396"/>
      <c r="K108" s="397" t="s">
        <v>88</v>
      </c>
      <c r="L108" s="411" t="s">
        <v>391</v>
      </c>
      <c r="M108" s="481" t="s">
        <v>83</v>
      </c>
      <c r="N108" s="400"/>
      <c r="O108" s="389"/>
    </row>
    <row r="109" spans="1:13" ht="14.25" customHeight="1">
      <c r="A109" s="401" t="s">
        <v>213</v>
      </c>
      <c r="B109" s="402" t="s">
        <v>281</v>
      </c>
      <c r="C109" s="414" t="s">
        <v>509</v>
      </c>
      <c r="D109" s="422" t="s">
        <v>550</v>
      </c>
      <c r="E109" s="405"/>
      <c r="F109" s="406" t="s">
        <v>410</v>
      </c>
      <c r="G109" s="405"/>
      <c r="H109" s="407" t="s">
        <v>238</v>
      </c>
      <c r="K109" s="397" t="s">
        <v>91</v>
      </c>
      <c r="L109" s="411" t="s">
        <v>410</v>
      </c>
      <c r="M109" s="481" t="s">
        <v>220</v>
      </c>
    </row>
    <row r="110" spans="12:13" ht="14.25" customHeight="1">
      <c r="L110" s="284"/>
      <c r="M110" s="284"/>
    </row>
    <row r="112" spans="2:10" ht="14.25" customHeight="1">
      <c r="B112" s="287"/>
      <c r="C112" s="424" t="s">
        <v>102</v>
      </c>
      <c r="D112" s="389"/>
      <c r="E112" s="389"/>
      <c r="F112" s="287"/>
      <c r="G112" s="425" t="s">
        <v>103</v>
      </c>
      <c r="H112" s="287"/>
      <c r="I112" s="287"/>
      <c r="J112" s="287"/>
    </row>
    <row r="115" spans="1:3" ht="14.25" customHeight="1">
      <c r="A115" s="397" t="s">
        <v>507</v>
      </c>
      <c r="B115" s="398" t="s">
        <v>505</v>
      </c>
      <c r="C115" s="481" t="s">
        <v>503</v>
      </c>
    </row>
    <row r="116" spans="1:3" ht="14.25" customHeight="1">
      <c r="A116" s="397" t="s">
        <v>88</v>
      </c>
      <c r="B116" s="411" t="s">
        <v>391</v>
      </c>
      <c r="C116" s="482">
        <v>1</v>
      </c>
    </row>
    <row r="117" spans="1:3" ht="14.25" customHeight="1">
      <c r="A117" s="397" t="s">
        <v>220</v>
      </c>
      <c r="B117" s="411" t="s">
        <v>21</v>
      </c>
      <c r="C117" s="482">
        <v>2</v>
      </c>
    </row>
    <row r="118" spans="1:3" ht="14.25" customHeight="1">
      <c r="A118" s="397" t="s">
        <v>96</v>
      </c>
      <c r="B118" s="411" t="s">
        <v>381</v>
      </c>
      <c r="C118" s="482">
        <v>3</v>
      </c>
    </row>
    <row r="119" spans="1:3" ht="14.25" customHeight="1">
      <c r="A119" s="410" t="s">
        <v>86</v>
      </c>
      <c r="B119" s="411" t="s">
        <v>16</v>
      </c>
      <c r="C119" s="482">
        <v>4</v>
      </c>
    </row>
    <row r="120" spans="1:3" ht="14.25" customHeight="1">
      <c r="A120" s="410" t="s">
        <v>83</v>
      </c>
      <c r="B120" s="411" t="s">
        <v>377</v>
      </c>
      <c r="C120" s="482">
        <v>5</v>
      </c>
    </row>
    <row r="121" spans="1:3" ht="14.25" customHeight="1">
      <c r="A121" s="410" t="s">
        <v>89</v>
      </c>
      <c r="B121" s="411" t="s">
        <v>392</v>
      </c>
      <c r="C121" s="482">
        <v>6</v>
      </c>
    </row>
    <row r="122" spans="1:3" ht="14.25" customHeight="1">
      <c r="A122" s="397" t="s">
        <v>100</v>
      </c>
      <c r="B122" s="411" t="s">
        <v>35</v>
      </c>
      <c r="C122" s="482">
        <v>7</v>
      </c>
    </row>
    <row r="123" spans="1:3" ht="14.25" customHeight="1">
      <c r="A123" s="397" t="s">
        <v>218</v>
      </c>
      <c r="B123" s="411" t="s">
        <v>19</v>
      </c>
      <c r="C123" s="482">
        <v>8</v>
      </c>
    </row>
    <row r="124" spans="1:3" ht="14.25" customHeight="1">
      <c r="A124" s="410" t="s">
        <v>87</v>
      </c>
      <c r="B124" s="411" t="s">
        <v>396</v>
      </c>
      <c r="C124" s="482">
        <v>9</v>
      </c>
    </row>
    <row r="125" spans="1:3" ht="14.25" customHeight="1">
      <c r="A125" s="397" t="s">
        <v>97</v>
      </c>
      <c r="B125" s="411" t="s">
        <v>380</v>
      </c>
      <c r="C125" s="482">
        <v>10</v>
      </c>
    </row>
    <row r="126" spans="1:3" ht="14.25" customHeight="1">
      <c r="A126" s="397" t="s">
        <v>90</v>
      </c>
      <c r="B126" s="411" t="s">
        <v>386</v>
      </c>
      <c r="C126" s="482">
        <v>11</v>
      </c>
    </row>
    <row r="127" spans="1:3" ht="14.25" customHeight="1">
      <c r="A127" s="397" t="s">
        <v>99</v>
      </c>
      <c r="B127" s="411" t="s">
        <v>405</v>
      </c>
      <c r="C127" s="482">
        <v>12</v>
      </c>
    </row>
    <row r="128" spans="1:3" ht="14.25" customHeight="1">
      <c r="A128" s="397" t="s">
        <v>216</v>
      </c>
      <c r="B128" s="411" t="s">
        <v>387</v>
      </c>
      <c r="C128" s="482">
        <v>13</v>
      </c>
    </row>
    <row r="129" spans="1:3" ht="14.25" customHeight="1">
      <c r="A129" s="397" t="s">
        <v>213</v>
      </c>
      <c r="B129" s="411" t="s">
        <v>17</v>
      </c>
      <c r="C129" s="482">
        <v>14</v>
      </c>
    </row>
    <row r="130" spans="1:3" ht="14.25" customHeight="1">
      <c r="A130" s="397" t="s">
        <v>92</v>
      </c>
      <c r="B130" s="411" t="s">
        <v>401</v>
      </c>
      <c r="C130" s="482">
        <v>15</v>
      </c>
    </row>
    <row r="131" spans="1:3" ht="14.25" customHeight="1">
      <c r="A131" s="397" t="s">
        <v>101</v>
      </c>
      <c r="B131" s="411" t="s">
        <v>397</v>
      </c>
      <c r="C131" s="482">
        <v>16</v>
      </c>
    </row>
    <row r="132" spans="1:3" ht="14.25" customHeight="1">
      <c r="A132" s="397" t="s">
        <v>94</v>
      </c>
      <c r="B132" s="411" t="s">
        <v>372</v>
      </c>
      <c r="C132" s="482">
        <v>17</v>
      </c>
    </row>
    <row r="133" spans="1:3" ht="14.25" customHeight="1">
      <c r="A133" s="397" t="s">
        <v>85</v>
      </c>
      <c r="B133" s="399" t="s">
        <v>378</v>
      </c>
      <c r="C133" s="482">
        <v>18</v>
      </c>
    </row>
    <row r="134" spans="1:3" ht="14.25" customHeight="1">
      <c r="A134" s="397" t="s">
        <v>91</v>
      </c>
      <c r="B134" s="411" t="s">
        <v>410</v>
      </c>
      <c r="C134" s="482">
        <v>19</v>
      </c>
    </row>
    <row r="135" spans="1:3" ht="14.25" customHeight="1">
      <c r="A135" s="397" t="s">
        <v>95</v>
      </c>
      <c r="B135" s="411" t="s">
        <v>403</v>
      </c>
      <c r="C135" s="482">
        <v>20</v>
      </c>
    </row>
    <row r="136" spans="4:15" s="356" customFormat="1" ht="14.25" customHeight="1">
      <c r="D136" s="357"/>
      <c r="E136" s="357"/>
      <c r="F136" s="426" t="s">
        <v>102</v>
      </c>
      <c r="G136" s="427"/>
      <c r="H136" s="427"/>
      <c r="I136" s="427"/>
      <c r="J136" s="427" t="s">
        <v>103</v>
      </c>
      <c r="K136" s="357"/>
      <c r="L136" s="358"/>
      <c r="M136" s="359"/>
      <c r="N136" s="358"/>
      <c r="O136" s="359"/>
    </row>
    <row r="137" spans="1:14" s="287" customFormat="1" ht="14.25" customHeight="1">
      <c r="A137" s="282"/>
      <c r="B137" s="284"/>
      <c r="C137" s="284"/>
      <c r="D137" s="284"/>
      <c r="E137" s="284"/>
      <c r="K137" s="284"/>
      <c r="L137" s="290"/>
      <c r="N137" s="290"/>
    </row>
    <row r="156" spans="16:17" ht="14.25" customHeight="1">
      <c r="P156" s="284"/>
      <c r="Q156" s="318"/>
    </row>
    <row r="161" spans="16:17" ht="14.25" customHeight="1">
      <c r="P161" s="284"/>
      <c r="Q161" s="284"/>
    </row>
    <row r="162" spans="16:17" ht="14.25" customHeight="1">
      <c r="P162" s="284"/>
      <c r="Q162" s="284"/>
    </row>
    <row r="163" spans="16:17" ht="14.25" customHeight="1">
      <c r="P163" s="284"/>
      <c r="Q163" s="284"/>
    </row>
    <row r="164" spans="16:17" ht="14.25" customHeight="1">
      <c r="P164" s="284"/>
      <c r="Q164" s="284"/>
    </row>
    <row r="165" spans="16:17" ht="14.25" customHeight="1">
      <c r="P165" s="284"/>
      <c r="Q165" s="284"/>
    </row>
    <row r="166" spans="16:17" ht="14.25" customHeight="1">
      <c r="P166" s="284"/>
      <c r="Q166" s="284"/>
    </row>
    <row r="167" spans="16:17" ht="14.25" customHeight="1">
      <c r="P167" s="284"/>
      <c r="Q167" s="284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0">
      <selection activeCell="J65" sqref="J65"/>
    </sheetView>
  </sheetViews>
  <sheetFormatPr defaultColWidth="9.00390625" defaultRowHeight="12.75"/>
  <cols>
    <col min="1" max="1" width="3.125" style="328" customWidth="1"/>
    <col min="2" max="2" width="18.875" style="328" customWidth="1"/>
    <col min="3" max="3" width="16.00390625" style="328" customWidth="1"/>
    <col min="4" max="4" width="9.75390625" style="328" customWidth="1"/>
    <col min="5" max="10" width="10.75390625" style="328" customWidth="1"/>
    <col min="11" max="11" width="9.375" style="328" customWidth="1"/>
    <col min="12" max="14" width="1.75390625" style="328" customWidth="1"/>
    <col min="15" max="16384" width="9.125" style="328" customWidth="1"/>
  </cols>
  <sheetData>
    <row r="1" ht="12.75">
      <c r="E1" s="285" t="s">
        <v>551</v>
      </c>
    </row>
    <row r="2" ht="12.75">
      <c r="E2" s="285" t="s">
        <v>552</v>
      </c>
    </row>
    <row r="3" ht="12.75">
      <c r="E3" s="285" t="s">
        <v>376</v>
      </c>
    </row>
    <row r="4" ht="12.75">
      <c r="K4" s="288" t="s">
        <v>374</v>
      </c>
    </row>
    <row r="5" ht="12.75">
      <c r="K5" s="288"/>
    </row>
    <row r="6" spans="2:11" ht="12.75">
      <c r="B6" s="428" t="s">
        <v>553</v>
      </c>
      <c r="I6" s="429" t="s">
        <v>554</v>
      </c>
      <c r="J6" s="429" t="s">
        <v>555</v>
      </c>
      <c r="K6" s="430" t="s">
        <v>556</v>
      </c>
    </row>
    <row r="7" spans="1:11" s="435" customFormat="1" ht="12.75">
      <c r="A7" s="431" t="s">
        <v>4</v>
      </c>
      <c r="B7" s="431" t="s">
        <v>557</v>
      </c>
      <c r="C7" s="431" t="s">
        <v>558</v>
      </c>
      <c r="D7" s="431">
        <v>1</v>
      </c>
      <c r="E7" s="431">
        <v>2</v>
      </c>
      <c r="F7" s="431">
        <v>3</v>
      </c>
      <c r="G7" s="431">
        <v>4</v>
      </c>
      <c r="H7" s="432" t="s">
        <v>559</v>
      </c>
      <c r="I7" s="433" t="s">
        <v>560</v>
      </c>
      <c r="J7" s="433" t="s">
        <v>560</v>
      </c>
      <c r="K7" s="434" t="s">
        <v>29</v>
      </c>
    </row>
    <row r="8" spans="1:11" ht="12.75">
      <c r="A8" s="436">
        <v>1</v>
      </c>
      <c r="B8" s="437" t="s">
        <v>561</v>
      </c>
      <c r="C8" s="311" t="s">
        <v>61</v>
      </c>
      <c r="D8" s="438"/>
      <c r="E8" s="439" t="s">
        <v>444</v>
      </c>
      <c r="F8" s="439" t="s">
        <v>562</v>
      </c>
      <c r="G8" s="439" t="s">
        <v>563</v>
      </c>
      <c r="H8" s="440">
        <f>SUM(D9:G9)</f>
        <v>2</v>
      </c>
      <c r="I8" s="441" t="s">
        <v>564</v>
      </c>
      <c r="J8" s="441"/>
      <c r="K8" s="442">
        <v>1</v>
      </c>
    </row>
    <row r="9" spans="1:11" ht="12.75">
      <c r="A9" s="443"/>
      <c r="B9" s="444" t="s">
        <v>565</v>
      </c>
      <c r="C9" s="445"/>
      <c r="D9" s="446"/>
      <c r="E9" s="447">
        <v>1</v>
      </c>
      <c r="F9" s="447">
        <v>1</v>
      </c>
      <c r="G9" s="447">
        <v>0</v>
      </c>
      <c r="H9" s="448"/>
      <c r="I9" s="449" t="s">
        <v>566</v>
      </c>
      <c r="J9" s="449"/>
      <c r="K9" s="450"/>
    </row>
    <row r="10" spans="1:11" ht="12.75">
      <c r="A10" s="436">
        <v>2</v>
      </c>
      <c r="B10" s="437" t="s">
        <v>567</v>
      </c>
      <c r="C10" s="311" t="s">
        <v>568</v>
      </c>
      <c r="D10" s="439" t="s">
        <v>569</v>
      </c>
      <c r="E10" s="438"/>
      <c r="F10" s="439" t="s">
        <v>570</v>
      </c>
      <c r="G10" s="439" t="s">
        <v>409</v>
      </c>
      <c r="H10" s="440">
        <f>SUM(D11:G11)</f>
        <v>2</v>
      </c>
      <c r="I10" s="441" t="s">
        <v>571</v>
      </c>
      <c r="J10" s="441"/>
      <c r="K10" s="442">
        <v>2</v>
      </c>
    </row>
    <row r="11" spans="1:11" ht="12.75">
      <c r="A11" s="443"/>
      <c r="B11" s="444" t="s">
        <v>572</v>
      </c>
      <c r="C11" s="445"/>
      <c r="D11" s="447">
        <v>0</v>
      </c>
      <c r="E11" s="451"/>
      <c r="F11" s="447">
        <v>1</v>
      </c>
      <c r="G11" s="447">
        <v>1</v>
      </c>
      <c r="H11" s="448"/>
      <c r="I11" s="449" t="s">
        <v>573</v>
      </c>
      <c r="J11" s="449"/>
      <c r="K11" s="450"/>
    </row>
    <row r="12" spans="1:11" ht="12.75">
      <c r="A12" s="436">
        <v>3</v>
      </c>
      <c r="B12" s="437" t="s">
        <v>574</v>
      </c>
      <c r="C12" s="311" t="s">
        <v>575</v>
      </c>
      <c r="D12" s="439" t="s">
        <v>576</v>
      </c>
      <c r="E12" s="439" t="s">
        <v>577</v>
      </c>
      <c r="F12" s="438"/>
      <c r="G12" s="439" t="s">
        <v>409</v>
      </c>
      <c r="H12" s="440">
        <f>SUM(D13:G13)</f>
        <v>1</v>
      </c>
      <c r="I12" s="441" t="s">
        <v>564</v>
      </c>
      <c r="J12" s="441"/>
      <c r="K12" s="452">
        <v>3</v>
      </c>
    </row>
    <row r="13" spans="1:11" ht="12.75">
      <c r="A13" s="443"/>
      <c r="B13" s="444" t="s">
        <v>578</v>
      </c>
      <c r="C13" s="445"/>
      <c r="D13" s="447">
        <v>0</v>
      </c>
      <c r="E13" s="447">
        <v>0</v>
      </c>
      <c r="F13" s="451"/>
      <c r="G13" s="447">
        <v>1</v>
      </c>
      <c r="H13" s="448"/>
      <c r="I13" s="449" t="s">
        <v>566</v>
      </c>
      <c r="J13" s="449"/>
      <c r="K13" s="453"/>
    </row>
    <row r="14" spans="1:11" ht="12.75">
      <c r="A14" s="436">
        <v>4</v>
      </c>
      <c r="B14" s="437" t="s">
        <v>579</v>
      </c>
      <c r="C14" s="311" t="s">
        <v>19</v>
      </c>
      <c r="D14" s="439" t="s">
        <v>382</v>
      </c>
      <c r="E14" s="439" t="s">
        <v>580</v>
      </c>
      <c r="F14" s="439" t="s">
        <v>580</v>
      </c>
      <c r="G14" s="438"/>
      <c r="H14" s="440">
        <f>SUM(D15:G15)</f>
        <v>1</v>
      </c>
      <c r="I14" s="441" t="s">
        <v>571</v>
      </c>
      <c r="J14" s="441"/>
      <c r="K14" s="452">
        <v>4</v>
      </c>
    </row>
    <row r="15" spans="1:11" ht="12.75">
      <c r="A15" s="443"/>
      <c r="B15" s="444" t="s">
        <v>581</v>
      </c>
      <c r="C15" s="454"/>
      <c r="D15" s="447">
        <v>1</v>
      </c>
      <c r="E15" s="447">
        <v>0</v>
      </c>
      <c r="F15" s="447">
        <v>0</v>
      </c>
      <c r="G15" s="451"/>
      <c r="H15" s="448"/>
      <c r="I15" s="449" t="s">
        <v>573</v>
      </c>
      <c r="J15" s="449"/>
      <c r="K15" s="453"/>
    </row>
    <row r="16" spans="3:8" ht="12.75">
      <c r="C16" s="455"/>
      <c r="H16" s="456"/>
    </row>
    <row r="17" spans="2:11" ht="12.75">
      <c r="B17" s="428" t="s">
        <v>582</v>
      </c>
      <c r="C17" s="455"/>
      <c r="H17" s="456"/>
      <c r="I17" s="429" t="s">
        <v>554</v>
      </c>
      <c r="J17" s="429" t="s">
        <v>555</v>
      </c>
      <c r="K17" s="430" t="s">
        <v>556</v>
      </c>
    </row>
    <row r="18" spans="1:11" s="435" customFormat="1" ht="12.75">
      <c r="A18" s="431" t="s">
        <v>4</v>
      </c>
      <c r="B18" s="431" t="s">
        <v>557</v>
      </c>
      <c r="C18" s="457" t="s">
        <v>558</v>
      </c>
      <c r="D18" s="431">
        <v>1</v>
      </c>
      <c r="E18" s="431">
        <v>2</v>
      </c>
      <c r="F18" s="431">
        <v>3</v>
      </c>
      <c r="G18" s="431">
        <v>4</v>
      </c>
      <c r="H18" s="458" t="s">
        <v>559</v>
      </c>
      <c r="I18" s="433" t="s">
        <v>560</v>
      </c>
      <c r="J18" s="433" t="s">
        <v>560</v>
      </c>
      <c r="K18" s="434" t="s">
        <v>29</v>
      </c>
    </row>
    <row r="19" spans="1:11" ht="12.75">
      <c r="A19" s="436">
        <v>1</v>
      </c>
      <c r="B19" s="437" t="s">
        <v>583</v>
      </c>
      <c r="C19" s="459" t="s">
        <v>16</v>
      </c>
      <c r="D19" s="438"/>
      <c r="E19" s="439" t="s">
        <v>584</v>
      </c>
      <c r="F19" s="439" t="s">
        <v>584</v>
      </c>
      <c r="G19" s="438"/>
      <c r="H19" s="440">
        <f>SUM(D20:G20)</f>
        <v>2</v>
      </c>
      <c r="I19" s="441"/>
      <c r="J19" s="441"/>
      <c r="K19" s="442">
        <v>1</v>
      </c>
    </row>
    <row r="20" spans="1:11" ht="12.75">
      <c r="A20" s="443"/>
      <c r="B20" s="444" t="s">
        <v>585</v>
      </c>
      <c r="C20" s="445"/>
      <c r="D20" s="451"/>
      <c r="E20" s="447">
        <v>1</v>
      </c>
      <c r="F20" s="447">
        <v>1</v>
      </c>
      <c r="G20" s="451"/>
      <c r="H20" s="448"/>
      <c r="I20" s="449"/>
      <c r="J20" s="449"/>
      <c r="K20" s="450"/>
    </row>
    <row r="21" spans="1:11" ht="12.75">
      <c r="A21" s="436">
        <v>2</v>
      </c>
      <c r="B21" s="437" t="s">
        <v>221</v>
      </c>
      <c r="C21" s="311" t="s">
        <v>21</v>
      </c>
      <c r="D21" s="439" t="s">
        <v>586</v>
      </c>
      <c r="E21" s="438"/>
      <c r="F21" s="439" t="s">
        <v>587</v>
      </c>
      <c r="G21" s="438"/>
      <c r="H21" s="440">
        <f>SUM(D22:G22)</f>
        <v>1</v>
      </c>
      <c r="I21" s="441"/>
      <c r="J21" s="441"/>
      <c r="K21" s="442">
        <v>2</v>
      </c>
    </row>
    <row r="22" spans="1:11" ht="12.75">
      <c r="A22" s="443"/>
      <c r="B22" s="444" t="s">
        <v>588</v>
      </c>
      <c r="C22" s="445"/>
      <c r="D22" s="447">
        <v>0</v>
      </c>
      <c r="E22" s="451"/>
      <c r="F22" s="447">
        <v>1</v>
      </c>
      <c r="G22" s="451"/>
      <c r="H22" s="448"/>
      <c r="I22" s="449"/>
      <c r="J22" s="449"/>
      <c r="K22" s="450"/>
    </row>
    <row r="23" spans="1:11" ht="12.75">
      <c r="A23" s="436">
        <v>3</v>
      </c>
      <c r="B23" s="437" t="s">
        <v>589</v>
      </c>
      <c r="C23" s="311" t="s">
        <v>17</v>
      </c>
      <c r="D23" s="439" t="s">
        <v>586</v>
      </c>
      <c r="E23" s="439" t="s">
        <v>590</v>
      </c>
      <c r="F23" s="438"/>
      <c r="G23" s="438"/>
      <c r="H23" s="440">
        <f>SUM(D24:G24)</f>
        <v>0</v>
      </c>
      <c r="I23" s="441"/>
      <c r="J23" s="441"/>
      <c r="K23" s="452">
        <v>3</v>
      </c>
    </row>
    <row r="24" spans="1:11" ht="12.75">
      <c r="A24" s="443"/>
      <c r="B24" s="444" t="s">
        <v>591</v>
      </c>
      <c r="C24" s="445"/>
      <c r="D24" s="447">
        <v>0</v>
      </c>
      <c r="E24" s="447">
        <v>0</v>
      </c>
      <c r="F24" s="451"/>
      <c r="G24" s="451"/>
      <c r="H24" s="448"/>
      <c r="I24" s="449"/>
      <c r="J24" s="449"/>
      <c r="K24" s="453"/>
    </row>
    <row r="25" spans="1:11" ht="12.75" hidden="1">
      <c r="A25" s="436"/>
      <c r="B25" s="437"/>
      <c r="C25" s="441"/>
      <c r="D25" s="439"/>
      <c r="E25" s="439"/>
      <c r="F25" s="439"/>
      <c r="G25" s="438"/>
      <c r="H25" s="440"/>
      <c r="I25" s="441"/>
      <c r="J25" s="441"/>
      <c r="K25" s="460"/>
    </row>
    <row r="26" spans="1:11" ht="12.75" hidden="1">
      <c r="A26" s="443"/>
      <c r="B26" s="444"/>
      <c r="C26" s="454"/>
      <c r="D26" s="461"/>
      <c r="E26" s="461"/>
      <c r="F26" s="461"/>
      <c r="G26" s="462"/>
      <c r="H26" s="448"/>
      <c r="I26" s="449"/>
      <c r="J26" s="449"/>
      <c r="K26" s="463"/>
    </row>
    <row r="27" ht="12.75">
      <c r="H27" s="456"/>
    </row>
    <row r="28" ht="12.75">
      <c r="H28" s="456"/>
    </row>
    <row r="29" spans="2:11" ht="12.75">
      <c r="B29" s="464" t="s">
        <v>592</v>
      </c>
      <c r="H29" s="456"/>
      <c r="I29" s="429" t="s">
        <v>554</v>
      </c>
      <c r="J29" s="429" t="s">
        <v>555</v>
      </c>
      <c r="K29" s="430" t="s">
        <v>556</v>
      </c>
    </row>
    <row r="30" spans="1:11" s="435" customFormat="1" ht="12.75">
      <c r="A30" s="431" t="s">
        <v>4</v>
      </c>
      <c r="B30" s="431" t="s">
        <v>557</v>
      </c>
      <c r="C30" s="431" t="s">
        <v>558</v>
      </c>
      <c r="D30" s="431">
        <v>1</v>
      </c>
      <c r="E30" s="431">
        <v>2</v>
      </c>
      <c r="F30" s="431">
        <v>3</v>
      </c>
      <c r="G30" s="431">
        <v>4</v>
      </c>
      <c r="H30" s="458" t="s">
        <v>559</v>
      </c>
      <c r="I30" s="433" t="s">
        <v>560</v>
      </c>
      <c r="J30" s="433" t="s">
        <v>560</v>
      </c>
      <c r="K30" s="434" t="s">
        <v>29</v>
      </c>
    </row>
    <row r="31" spans="1:11" ht="12.75">
      <c r="A31" s="436">
        <v>1</v>
      </c>
      <c r="B31" s="437" t="s">
        <v>567</v>
      </c>
      <c r="C31" s="311" t="s">
        <v>568</v>
      </c>
      <c r="D31" s="438"/>
      <c r="E31" s="439" t="s">
        <v>444</v>
      </c>
      <c r="F31" s="439" t="s">
        <v>593</v>
      </c>
      <c r="G31" s="439" t="s">
        <v>569</v>
      </c>
      <c r="H31" s="440">
        <f>SUM(D32:G32)</f>
        <v>2</v>
      </c>
      <c r="I31" s="441" t="s">
        <v>564</v>
      </c>
      <c r="J31" s="441"/>
      <c r="K31" s="465">
        <v>1</v>
      </c>
    </row>
    <row r="32" spans="1:11" ht="12.75">
      <c r="A32" s="443"/>
      <c r="B32" s="444" t="s">
        <v>572</v>
      </c>
      <c r="C32" s="445"/>
      <c r="D32" s="446"/>
      <c r="E32" s="447">
        <v>1</v>
      </c>
      <c r="F32" s="447">
        <v>1</v>
      </c>
      <c r="G32" s="447">
        <v>0</v>
      </c>
      <c r="H32" s="448"/>
      <c r="I32" s="449" t="s">
        <v>566</v>
      </c>
      <c r="J32" s="449"/>
      <c r="K32" s="466"/>
    </row>
    <row r="33" spans="1:11" ht="12.75">
      <c r="A33" s="436">
        <v>2</v>
      </c>
      <c r="B33" s="437" t="s">
        <v>583</v>
      </c>
      <c r="C33" s="459" t="s">
        <v>16</v>
      </c>
      <c r="D33" s="439" t="s">
        <v>569</v>
      </c>
      <c r="E33" s="438"/>
      <c r="F33" s="439" t="s">
        <v>584</v>
      </c>
      <c r="G33" s="439" t="s">
        <v>594</v>
      </c>
      <c r="H33" s="440">
        <f>SUM(D34:G34)</f>
        <v>2</v>
      </c>
      <c r="I33" s="441" t="s">
        <v>571</v>
      </c>
      <c r="J33" s="441"/>
      <c r="K33" s="465">
        <v>2</v>
      </c>
    </row>
    <row r="34" spans="1:11" ht="12.75">
      <c r="A34" s="443"/>
      <c r="B34" s="444" t="s">
        <v>585</v>
      </c>
      <c r="C34" s="445"/>
      <c r="D34" s="447">
        <v>0</v>
      </c>
      <c r="E34" s="451"/>
      <c r="F34" s="447">
        <v>1</v>
      </c>
      <c r="G34" s="447">
        <v>1</v>
      </c>
      <c r="H34" s="448"/>
      <c r="I34" s="449" t="s">
        <v>573</v>
      </c>
      <c r="J34" s="449"/>
      <c r="K34" s="466"/>
    </row>
    <row r="35" spans="1:11" ht="12.75">
      <c r="A35" s="436">
        <v>3</v>
      </c>
      <c r="B35" s="437" t="s">
        <v>221</v>
      </c>
      <c r="C35" s="311" t="s">
        <v>21</v>
      </c>
      <c r="D35" s="439" t="s">
        <v>595</v>
      </c>
      <c r="E35" s="439" t="s">
        <v>586</v>
      </c>
      <c r="F35" s="438"/>
      <c r="G35" s="439" t="s">
        <v>596</v>
      </c>
      <c r="H35" s="440">
        <f>SUM(D36:G36)</f>
        <v>1</v>
      </c>
      <c r="I35" s="441" t="s">
        <v>564</v>
      </c>
      <c r="J35" s="441"/>
      <c r="K35" s="465">
        <v>3</v>
      </c>
    </row>
    <row r="36" spans="1:11" ht="12.75">
      <c r="A36" s="443"/>
      <c r="B36" s="444" t="s">
        <v>588</v>
      </c>
      <c r="C36" s="445"/>
      <c r="D36" s="447">
        <v>0</v>
      </c>
      <c r="E36" s="447">
        <v>0</v>
      </c>
      <c r="F36" s="451"/>
      <c r="G36" s="447">
        <v>1</v>
      </c>
      <c r="H36" s="448"/>
      <c r="I36" s="449" t="s">
        <v>566</v>
      </c>
      <c r="J36" s="449"/>
      <c r="K36" s="466"/>
    </row>
    <row r="37" spans="1:11" ht="12.75">
      <c r="A37" s="436">
        <v>4</v>
      </c>
      <c r="B37" s="437" t="s">
        <v>561</v>
      </c>
      <c r="C37" s="467" t="s">
        <v>61</v>
      </c>
      <c r="D37" s="439" t="s">
        <v>444</v>
      </c>
      <c r="E37" s="439" t="s">
        <v>597</v>
      </c>
      <c r="F37" s="439" t="s">
        <v>598</v>
      </c>
      <c r="G37" s="438"/>
      <c r="H37" s="440">
        <f>SUM(D38:G38)</f>
        <v>1</v>
      </c>
      <c r="I37" s="441" t="s">
        <v>571</v>
      </c>
      <c r="J37" s="441"/>
      <c r="K37" s="452">
        <v>4</v>
      </c>
    </row>
    <row r="38" spans="1:11" ht="12.75">
      <c r="A38" s="443"/>
      <c r="B38" s="444" t="s">
        <v>565</v>
      </c>
      <c r="C38" s="454"/>
      <c r="D38" s="447">
        <v>1</v>
      </c>
      <c r="E38" s="447">
        <v>0</v>
      </c>
      <c r="F38" s="447">
        <v>0</v>
      </c>
      <c r="G38" s="451"/>
      <c r="H38" s="448"/>
      <c r="I38" s="449" t="s">
        <v>573</v>
      </c>
      <c r="J38" s="449"/>
      <c r="K38" s="463"/>
    </row>
    <row r="39" spans="3:8" ht="12.75">
      <c r="C39" s="455"/>
      <c r="H39" s="456"/>
    </row>
    <row r="40" spans="2:11" ht="12.75">
      <c r="B40" s="428" t="s">
        <v>599</v>
      </c>
      <c r="C40" s="455"/>
      <c r="H40" s="456"/>
      <c r="I40" s="429" t="s">
        <v>554</v>
      </c>
      <c r="J40" s="429" t="s">
        <v>555</v>
      </c>
      <c r="K40" s="430" t="s">
        <v>556</v>
      </c>
    </row>
    <row r="41" spans="1:11" s="435" customFormat="1" ht="12.75">
      <c r="A41" s="431" t="s">
        <v>4</v>
      </c>
      <c r="B41" s="431" t="s">
        <v>557</v>
      </c>
      <c r="C41" s="457" t="s">
        <v>558</v>
      </c>
      <c r="D41" s="431">
        <v>1</v>
      </c>
      <c r="E41" s="431">
        <v>2</v>
      </c>
      <c r="F41" s="431">
        <v>3</v>
      </c>
      <c r="G41" s="431">
        <v>4</v>
      </c>
      <c r="H41" s="458" t="s">
        <v>559</v>
      </c>
      <c r="I41" s="433" t="s">
        <v>560</v>
      </c>
      <c r="J41" s="433" t="s">
        <v>560</v>
      </c>
      <c r="K41" s="434" t="s">
        <v>29</v>
      </c>
    </row>
    <row r="42" spans="1:11" ht="12.75">
      <c r="A42" s="436">
        <v>1</v>
      </c>
      <c r="B42" s="437" t="s">
        <v>574</v>
      </c>
      <c r="C42" s="311" t="s">
        <v>575</v>
      </c>
      <c r="D42" s="438"/>
      <c r="E42" s="439" t="s">
        <v>409</v>
      </c>
      <c r="F42" s="439" t="s">
        <v>600</v>
      </c>
      <c r="G42" s="438"/>
      <c r="H42" s="440">
        <f>SUM(D43:G43)</f>
        <v>2</v>
      </c>
      <c r="I42" s="441"/>
      <c r="J42" s="441"/>
      <c r="K42" s="452">
        <v>5</v>
      </c>
    </row>
    <row r="43" spans="1:11" ht="12.75">
      <c r="A43" s="443"/>
      <c r="B43" s="444" t="s">
        <v>578</v>
      </c>
      <c r="C43" s="445"/>
      <c r="D43" s="451"/>
      <c r="E43" s="447">
        <v>1</v>
      </c>
      <c r="F43" s="447">
        <v>1</v>
      </c>
      <c r="G43" s="451"/>
      <c r="H43" s="448"/>
      <c r="I43" s="449"/>
      <c r="J43" s="449"/>
      <c r="K43" s="468"/>
    </row>
    <row r="44" spans="1:11" ht="12.75">
      <c r="A44" s="436">
        <v>2</v>
      </c>
      <c r="B44" s="437" t="s">
        <v>579</v>
      </c>
      <c r="C44" s="311" t="s">
        <v>19</v>
      </c>
      <c r="D44" s="439" t="s">
        <v>580</v>
      </c>
      <c r="E44" s="438"/>
      <c r="F44" s="439" t="s">
        <v>390</v>
      </c>
      <c r="G44" s="438"/>
      <c r="H44" s="440">
        <f>SUM(D45:G45)</f>
        <v>1</v>
      </c>
      <c r="I44" s="441"/>
      <c r="J44" s="441"/>
      <c r="K44" s="452">
        <v>6</v>
      </c>
    </row>
    <row r="45" spans="1:11" ht="12.75">
      <c r="A45" s="443"/>
      <c r="B45" s="444" t="s">
        <v>581</v>
      </c>
      <c r="C45" s="454"/>
      <c r="D45" s="447">
        <v>0</v>
      </c>
      <c r="E45" s="451"/>
      <c r="F45" s="447">
        <v>1</v>
      </c>
      <c r="G45" s="451"/>
      <c r="H45" s="448"/>
      <c r="I45" s="449"/>
      <c r="J45" s="449"/>
      <c r="K45" s="468"/>
    </row>
    <row r="46" spans="1:11" ht="12.75">
      <c r="A46" s="436">
        <v>3</v>
      </c>
      <c r="B46" s="437" t="s">
        <v>589</v>
      </c>
      <c r="C46" s="311" t="s">
        <v>17</v>
      </c>
      <c r="D46" s="439" t="s">
        <v>601</v>
      </c>
      <c r="E46" s="439" t="s">
        <v>602</v>
      </c>
      <c r="F46" s="438"/>
      <c r="G46" s="438"/>
      <c r="H46" s="440">
        <f>SUM(D47:G47)</f>
        <v>0</v>
      </c>
      <c r="I46" s="441"/>
      <c r="J46" s="441"/>
      <c r="K46" s="452">
        <v>7</v>
      </c>
    </row>
    <row r="47" spans="1:11" ht="12.75">
      <c r="A47" s="443"/>
      <c r="B47" s="444" t="s">
        <v>591</v>
      </c>
      <c r="C47" s="445"/>
      <c r="D47" s="447">
        <v>0</v>
      </c>
      <c r="E47" s="447">
        <v>0</v>
      </c>
      <c r="F47" s="451"/>
      <c r="G47" s="451"/>
      <c r="H47" s="448"/>
      <c r="I47" s="449"/>
      <c r="J47" s="449"/>
      <c r="K47" s="468"/>
    </row>
    <row r="49" ht="12.75">
      <c r="B49" s="469" t="s">
        <v>603</v>
      </c>
    </row>
    <row r="50" ht="12.75">
      <c r="B50" s="469" t="s">
        <v>604</v>
      </c>
    </row>
    <row r="51" ht="12.75">
      <c r="B51" s="328" t="s">
        <v>605</v>
      </c>
    </row>
    <row r="54" spans="3:9" ht="16.5">
      <c r="C54" s="388" t="s">
        <v>102</v>
      </c>
      <c r="E54" s="389"/>
      <c r="F54" s="389"/>
      <c r="G54" s="389"/>
      <c r="H54" s="389"/>
      <c r="I54" s="389" t="s">
        <v>103</v>
      </c>
    </row>
    <row r="57" spans="2:7" ht="12.75">
      <c r="B57" s="402" t="s">
        <v>583</v>
      </c>
      <c r="C57" s="470" t="s">
        <v>585</v>
      </c>
      <c r="D57" s="471" t="s">
        <v>16</v>
      </c>
      <c r="E57" s="472"/>
      <c r="F57" s="473" t="s">
        <v>56</v>
      </c>
      <c r="G57" s="474"/>
    </row>
    <row r="58" spans="2:7" ht="12.75">
      <c r="B58" s="413" t="s">
        <v>567</v>
      </c>
      <c r="C58" s="470" t="s">
        <v>572</v>
      </c>
      <c r="D58" s="475" t="s">
        <v>568</v>
      </c>
      <c r="E58" s="476"/>
      <c r="F58" s="473" t="s">
        <v>56</v>
      </c>
      <c r="G58" s="474"/>
    </row>
    <row r="59" spans="2:7" ht="12.75">
      <c r="B59" s="402" t="s">
        <v>574</v>
      </c>
      <c r="C59" s="470" t="s">
        <v>578</v>
      </c>
      <c r="D59" s="475" t="s">
        <v>575</v>
      </c>
      <c r="E59" s="472"/>
      <c r="F59" s="473" t="s">
        <v>49</v>
      </c>
      <c r="G59" s="474"/>
    </row>
    <row r="60" spans="2:7" ht="12.75">
      <c r="B60" s="402" t="s">
        <v>579</v>
      </c>
      <c r="C60" s="470" t="s">
        <v>581</v>
      </c>
      <c r="D60" s="475" t="s">
        <v>19</v>
      </c>
      <c r="E60" s="472"/>
      <c r="F60" s="473" t="s">
        <v>70</v>
      </c>
      <c r="G60" s="474"/>
    </row>
    <row r="61" spans="2:7" ht="12.75">
      <c r="B61" s="402" t="s">
        <v>589</v>
      </c>
      <c r="C61" s="477" t="s">
        <v>591</v>
      </c>
      <c r="D61" s="475" t="s">
        <v>17</v>
      </c>
      <c r="E61" s="472"/>
      <c r="F61" s="473" t="s">
        <v>70</v>
      </c>
      <c r="G61" s="474"/>
    </row>
    <row r="62" spans="2:7" ht="12.75">
      <c r="B62" s="402" t="s">
        <v>561</v>
      </c>
      <c r="C62" s="470" t="s">
        <v>565</v>
      </c>
      <c r="D62" s="475" t="s">
        <v>61</v>
      </c>
      <c r="E62" s="472"/>
      <c r="F62" s="473" t="s">
        <v>68</v>
      </c>
      <c r="G62" s="474"/>
    </row>
    <row r="63" spans="2:7" ht="12.75">
      <c r="B63" s="402" t="s">
        <v>221</v>
      </c>
      <c r="C63" s="470" t="s">
        <v>588</v>
      </c>
      <c r="D63" s="478" t="s">
        <v>21</v>
      </c>
      <c r="E63" s="472"/>
      <c r="F63" s="479" t="s">
        <v>50</v>
      </c>
      <c r="G63" s="474"/>
    </row>
  </sheetData>
  <sheetProtection/>
  <printOptions/>
  <pageMargins left="0.8661417322834646" right="0.5905511811023623" top="1.1811023622047245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"Екатеринбурггаз"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Кильченко В. А.</dc:creator>
  <cp:keywords/>
  <dc:description/>
  <cp:lastModifiedBy>Profkom</cp:lastModifiedBy>
  <cp:lastPrinted>2016-02-15T07:16:47Z</cp:lastPrinted>
  <dcterms:created xsi:type="dcterms:W3CDTF">2013-01-21T02:31:21Z</dcterms:created>
  <dcterms:modified xsi:type="dcterms:W3CDTF">2016-03-09T04:28:43Z</dcterms:modified>
  <cp:category/>
  <cp:version/>
  <cp:contentType/>
  <cp:contentStatus/>
</cp:coreProperties>
</file>